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9440" windowHeight="11760" tabRatio="932" firstSheet="2" activeTab="30"/>
  </bookViews>
  <sheets>
    <sheet name="Лиц-1-М" sheetId="1" r:id="rId1"/>
    <sheet name="Лиц-2-М" sheetId="2" r:id="rId2"/>
    <sheet name="Лиц-3-М" sheetId="3" r:id="rId3"/>
    <sheet name="Лиц-1-О" sheetId="4" r:id="rId4"/>
    <sheet name="Лиц-2-О" sheetId="5" r:id="rId5"/>
    <sheet name="Лиц-3-О" sheetId="6" r:id="rId6"/>
    <sheet name="111" sheetId="7" r:id="rId7"/>
    <sheet name="112" sheetId="8" r:id="rId8"/>
    <sheet name="-221" sheetId="9" r:id="rId9"/>
    <sheet name="-222" sheetId="10" r:id="rId10"/>
    <sheet name="-223 (244)" sheetId="11" r:id="rId11"/>
    <sheet name="-223 (247)" sheetId="12" r:id="rId12"/>
    <sheet name="-225-ро" sheetId="13" r:id="rId13"/>
    <sheet name="-225-рс" sheetId="14" r:id="rId14"/>
    <sheet name="-225-рс-кап" sheetId="15" r:id="rId15"/>
    <sheet name="-225-сп" sheetId="16" r:id="rId16"/>
    <sheet name="-226" sheetId="17" r:id="rId17"/>
    <sheet name="-227" sheetId="18" r:id="rId18"/>
    <sheet name="-228" sheetId="19" r:id="rId19"/>
    <sheet name="-310" sheetId="20" r:id="rId20"/>
    <sheet name="-310-к" sheetId="21" r:id="rId21"/>
    <sheet name="-340" sheetId="22" r:id="rId22"/>
    <sheet name="-353" sheetId="23" r:id="rId23"/>
    <sheet name="291" sheetId="24" r:id="rId24"/>
    <sheet name="Пож" sheetId="25" r:id="rId25"/>
    <sheet name="МолСп" sheetId="26" r:id="rId26"/>
    <sheet name="Наст" sheetId="27" r:id="rId27"/>
    <sheet name="Фликеры" sheetId="28" r:id="rId28"/>
    <sheet name="Светил" sheetId="29" r:id="rId29"/>
    <sheet name="Окна-дв" sheetId="30" r:id="rId30"/>
    <sheet name="Атт-Акр" sheetId="31" r:id="rId31"/>
    <sheet name="111-ОБ" sheetId="32" r:id="rId32"/>
    <sheet name="310-ОБ" sheetId="33" r:id="rId33"/>
    <sheet name="340-ОБ" sheetId="34" r:id="rId34"/>
    <sheet name="Компенс" sheetId="35" r:id="rId35"/>
  </sheets>
  <definedNames>
    <definedName name="_xlnm.Print_Area" localSheetId="6">'111'!$A$1:$H$23</definedName>
    <definedName name="_xlnm.Print_Area" localSheetId="31">'111-ОБ'!$A$1:$H$23</definedName>
    <definedName name="_xlnm.Print_Area" localSheetId="7">'112'!$A$1:$H$66</definedName>
    <definedName name="_xlnm.Print_Area" localSheetId="8">'-221'!$A$1:$I$35</definedName>
    <definedName name="_xlnm.Print_Area" localSheetId="9">'-222'!$A$1:$I$30</definedName>
    <definedName name="_xlnm.Print_Area" localSheetId="10">'-223 (244)'!$A$1:$H$33</definedName>
    <definedName name="_xlnm.Print_Area" localSheetId="11">'-223 (247)'!$A$1:$H$35</definedName>
    <definedName name="_xlnm.Print_Area" localSheetId="13">'-225-рс'!$A$1:$H$69</definedName>
    <definedName name="_xlnm.Print_Area" localSheetId="14">'-225-рс-кап'!$A$1:$H$44</definedName>
    <definedName name="_xlnm.Print_Area" localSheetId="15">'-225-сп'!$A$1:$H$31</definedName>
    <definedName name="_xlnm.Print_Area" localSheetId="16">'-226'!$A$1:$G$61</definedName>
    <definedName name="_xlnm.Print_Area" localSheetId="17">'-227'!$A$1:$G$30</definedName>
    <definedName name="_xlnm.Print_Area" localSheetId="18">'-228'!$A$1:$G$29</definedName>
    <definedName name="_xlnm.Print_Area" localSheetId="23">'291'!$A$1:$H$61</definedName>
    <definedName name="_xlnm.Print_Area" localSheetId="19">'-310'!$A$1:$G$38</definedName>
    <definedName name="_xlnm.Print_Area" localSheetId="20">'-310-к'!$A$1:$G$23</definedName>
    <definedName name="_xlnm.Print_Area" localSheetId="32">'310-ОБ'!$A$1:$G$32</definedName>
    <definedName name="_xlnm.Print_Area" localSheetId="21">'-340'!$A$1:$I$213</definedName>
    <definedName name="_xlnm.Print_Area" localSheetId="33">'340-ОБ'!$A$1:$I$37</definedName>
    <definedName name="_xlnm.Print_Area" localSheetId="22">'-353'!$A$1:$G$23</definedName>
    <definedName name="_xlnm.Print_Area" localSheetId="30">'Атт-Акр'!$I$1:$O$34</definedName>
    <definedName name="_xlnm.Print_Area" localSheetId="34">'Компенс'!$A$1:$H$31</definedName>
    <definedName name="_xlnm.Print_Area" localSheetId="0">'Лиц-1-М'!$A$1:$EX$88</definedName>
    <definedName name="_xlnm.Print_Area" localSheetId="3">'Лиц-1-О'!$A$1:$EX$51</definedName>
    <definedName name="_xlnm.Print_Area" localSheetId="1">'Лиц-2-М'!$A$1:$FM$75</definedName>
    <definedName name="_xlnm.Print_Area" localSheetId="4">'Лиц-2-О'!$A$1:$FM$39</definedName>
    <definedName name="_xlnm.Print_Area" localSheetId="2">'Лиц-3-М'!$A$1:$FJ$40</definedName>
    <definedName name="_xlnm.Print_Area" localSheetId="5">'Лиц-3-О'!$A$1:$FJ$40</definedName>
    <definedName name="_xlnm.Print_Area" localSheetId="25">'МолСп'!$A$1:$G$45</definedName>
    <definedName name="_xlnm.Print_Area" localSheetId="26">'Наст'!$A$1:$G$34</definedName>
    <definedName name="_xlnm.Print_Area" localSheetId="29">'Окна-дв'!$A$1:$H$43</definedName>
    <definedName name="_xlnm.Print_Area" localSheetId="24">'Пож'!$A$1:$I$79</definedName>
    <definedName name="_xlnm.Print_Area" localSheetId="28">'Светил'!$A$1:$H$35</definedName>
    <definedName name="_xlnm.Print_Area" localSheetId="27">'Фликеры'!$A$1:$H$35</definedName>
  </definedNames>
  <calcPr fullCalcOnLoad="1"/>
</workbook>
</file>

<file path=xl/sharedStrings.xml><?xml version="1.0" encoding="utf-8"?>
<sst xmlns="http://schemas.openxmlformats.org/spreadsheetml/2006/main" count="2646" uniqueCount="646">
  <si>
    <t>ИТОГО (дк225-рс):</t>
  </si>
  <si>
    <t>Итого по ДопКлассу дк225-рс:</t>
  </si>
  <si>
    <t xml:space="preserve">Текущий ремонт зданий и сооружений,                       </t>
  </si>
  <si>
    <t>Заправка картриджей</t>
  </si>
  <si>
    <t>Замена вала</t>
  </si>
  <si>
    <t>ИТОГО (с. Гольцовка):</t>
  </si>
  <si>
    <t>ДопКласс дк225-сп "Работы и услуги по содержанию помещений"</t>
  </si>
  <si>
    <t>Работы и услуги по содержанию помещений,</t>
  </si>
  <si>
    <t>Итого по ДопКлассу дк225-сп:</t>
  </si>
  <si>
    <t>ДопКласс дк226 "Прочие работы, услуги"</t>
  </si>
  <si>
    <t>Оплата услуг установки, наладки, эксплуатации охранной сигнализации и др.,</t>
  </si>
  <si>
    <t>Оплата за медицинские осмотры, курсы, аттестация и др.,</t>
  </si>
  <si>
    <t>ДопКласс дк227 "Страхование"</t>
  </si>
  <si>
    <t>Оплата услуг на страхование гражданской отвественности владельцев транспорных средств,</t>
  </si>
  <si>
    <t>Итого по ДопКлассу дк227:</t>
  </si>
  <si>
    <t>ДопКласс дк228 "Услуги, работы для целей капитальных вложений"</t>
  </si>
  <si>
    <t>Итого по ДопКлассу дк228:</t>
  </si>
  <si>
    <t>Вид расхдов 244 "Прочая закупка товаров, работ и услуг"</t>
  </si>
  <si>
    <t>ДопКласс дк310 "Основные средства"</t>
  </si>
  <si>
    <t>Приобретение ПК, коммуникационного оборудования, копировально - множительной техники и т.д.(шт)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</si>
  <si>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</si>
  <si>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по ДопКлассу дк310:</t>
  </si>
  <si>
    <t>Вид расходов 243 "Закупка товаров, работ, услуг в целях капитального ремонта                                                          государственного (муниципального) имущества"</t>
  </si>
  <si>
    <t>ДопКласс дк310-к "Книжный фонд, учебники"</t>
  </si>
  <si>
    <t>Итого по ДопКлассу дк310-к:</t>
  </si>
  <si>
    <t>ДопКласс дк341 "Лекарственные препараты и материалы, применяемые в медицинских целях"</t>
  </si>
  <si>
    <t>Цена,                руб.</t>
  </si>
  <si>
    <t xml:space="preserve">Лекарственные препараты и материалы, применяемые в медицинских целях   </t>
  </si>
  <si>
    <t>Хлорамин</t>
  </si>
  <si>
    <t>Итого по ДопКлассу дк341:</t>
  </si>
  <si>
    <t>ДопКлас дк342 "Продукты питания"</t>
  </si>
  <si>
    <t>Итого по ДопКлассу дк342:</t>
  </si>
  <si>
    <t>ДопКласс дк344 "Строительные материалы"</t>
  </si>
  <si>
    <t>Цена,               руб.</t>
  </si>
  <si>
    <t>Эл.лампочки</t>
  </si>
  <si>
    <t>Краска для хоз.нужд</t>
  </si>
  <si>
    <t>Итого по ДопКлассу дк344:</t>
  </si>
  <si>
    <t>ДопКласс дк345 "Мягкий инвентарь"</t>
  </si>
  <si>
    <t>Итого по ДопКлассу дк345:</t>
  </si>
  <si>
    <t>ДопКласс дк346 "Прочие оборотные запасы (материалы)"</t>
  </si>
  <si>
    <t>Приобретение комплектующих, запчастей и расходных материалов             к ПЭВМ, средствам связи, оргтехнике,</t>
  </si>
  <si>
    <t>Сода кальцинированная</t>
  </si>
  <si>
    <t xml:space="preserve">Мыло туалетное </t>
  </si>
  <si>
    <t>Средство чистящее</t>
  </si>
  <si>
    <t>Средство моющее универсальное</t>
  </si>
  <si>
    <t>Средство дезинфицир. "Алодез-Хлор"</t>
  </si>
  <si>
    <t>Порошок стиральный</t>
  </si>
  <si>
    <t>шт, 3 кг</t>
  </si>
  <si>
    <t>Стол дидактический</t>
  </si>
  <si>
    <t>ИТОГО дк346:</t>
  </si>
  <si>
    <t>Итого по ДопКлассу дк346:</t>
  </si>
  <si>
    <t>ДопКлас 346-т "Котельно-печное топливо"</t>
  </si>
  <si>
    <t>Котельно-печное топливо,</t>
  </si>
  <si>
    <t>Итого по ДопКлассу 346-т:</t>
  </si>
  <si>
    <t>ДопКласс дк349 "Материальные запасы однократного применения"</t>
  </si>
  <si>
    <t>Материальные запасы однократного применения,</t>
  </si>
  <si>
    <t xml:space="preserve">Изготовление бланков </t>
  </si>
  <si>
    <t>Итого по ДопКлассу дк349:</t>
  </si>
  <si>
    <t>ДопКласс дк353 "Неисключительное право на результаты интеллектуальной деятельности с определенным сроком полезного использования"</t>
  </si>
  <si>
    <t>Неисключительное право на результаты интеллектуальной деятельности с определенным сроком полезного использования,</t>
  </si>
  <si>
    <t>Итого по ДопКлассу дк353:</t>
  </si>
  <si>
    <t>ДопКласс дк291 "Налоги, пошлины и сборы"</t>
  </si>
  <si>
    <t>"Обеспечение пожарной безопасности общеобразовательных учреждений"</t>
  </si>
  <si>
    <t>Огнетушитель</t>
  </si>
  <si>
    <t>"Обеспечение поддержки молодых специалистов сферы образования"</t>
  </si>
  <si>
    <t xml:space="preserve">Заработная плата                              </t>
  </si>
  <si>
    <t>Итого по ДопКлассу дк211:</t>
  </si>
  <si>
    <t>ДопКласс дк213 "Начисления на выплаты по оплате труда"</t>
  </si>
  <si>
    <t>Итого по ДопКлассу дк213:</t>
  </si>
  <si>
    <t>Вид расходов 321 "Пособия, компенсации и иные социальные выплаты гражданам, кроме публичных нормативных обязательств"</t>
  </si>
  <si>
    <t>ДопКласс дк262 "Пособия по социальной помощи населению в денежной форме"</t>
  </si>
  <si>
    <t>Итого по ДопКлассу дк262:</t>
  </si>
  <si>
    <t>"Обеспечение поддержки педагогов-наставников                                                                                                                молодых специалистов сферы образования"</t>
  </si>
  <si>
    <t>техническое обслуживание автоматической пожарной сигнализации и системы оповещения  и управления эвакуацией людей при пожаре (ООО "Ветеран Сервис")</t>
  </si>
  <si>
    <t>обслуж систем передачи извещений "Стрелец-Мониторинг"                            (ООО "Центр-Безопасность")</t>
  </si>
  <si>
    <t>"Распространение световозвращающих приспособлений среди дошкольников и младших школьников"</t>
  </si>
  <si>
    <t>"Энергосбережение в социальной сфере"</t>
  </si>
  <si>
    <t>"Утепление и замена входных дверей и окон"</t>
  </si>
  <si>
    <t>"Проведение специальной оценки условий труда (аттестация рабочих мест)"</t>
  </si>
  <si>
    <t>"Обучение работников по вопросам охраны труда в аккредитованных учреждениях"</t>
  </si>
  <si>
    <t>Игровая стенка</t>
  </si>
  <si>
    <t>Игровые зоны</t>
  </si>
  <si>
    <t>Мягкие модули</t>
  </si>
  <si>
    <t>Сухой бассейн</t>
  </si>
  <si>
    <t>Наименование расходов</t>
  </si>
  <si>
    <t>Место назначения</t>
  </si>
  <si>
    <t>мин.</t>
  </si>
  <si>
    <t>Оплата рекламных объявлений</t>
  </si>
  <si>
    <t>КОДЫ</t>
  </si>
  <si>
    <t>по ОКТМО</t>
  </si>
  <si>
    <t>в том числе:</t>
  </si>
  <si>
    <t>ИТОГО:</t>
  </si>
  <si>
    <t>ед.</t>
  </si>
  <si>
    <t>шт.</t>
  </si>
  <si>
    <t>Транспортный налог</t>
  </si>
  <si>
    <t>кВт/час</t>
  </si>
  <si>
    <t>Прочее</t>
  </si>
  <si>
    <t>% посещаемости</t>
  </si>
  <si>
    <t>Средняя стоимость питания одного получателя в день, руб.</t>
  </si>
  <si>
    <t>Утверждено</t>
  </si>
  <si>
    <t>№ п/п</t>
  </si>
  <si>
    <t xml:space="preserve">Единица измерения </t>
  </si>
  <si>
    <t>Параллельный телефон</t>
  </si>
  <si>
    <t>Единица</t>
  </si>
  <si>
    <t>Потребление</t>
  </si>
  <si>
    <t>Исчислено</t>
  </si>
  <si>
    <t>в год</t>
  </si>
  <si>
    <t>руб.</t>
  </si>
  <si>
    <t>куб.м.</t>
  </si>
  <si>
    <t xml:space="preserve">дератизация </t>
  </si>
  <si>
    <t xml:space="preserve">дезинсекция </t>
  </si>
  <si>
    <t>Сумма</t>
  </si>
  <si>
    <t>работников</t>
  </si>
  <si>
    <t>поездок</t>
  </si>
  <si>
    <t>* Размер суточных в соотвествии с действующими на дату составления сметы норматиными правовыми актами.</t>
  </si>
  <si>
    <t xml:space="preserve">Численность  </t>
  </si>
  <si>
    <t xml:space="preserve">Количество </t>
  </si>
  <si>
    <t>Размер компесации</t>
  </si>
  <si>
    <t xml:space="preserve"> работников, </t>
  </si>
  <si>
    <t xml:space="preserve"> платежей</t>
  </si>
  <si>
    <t>(пособия),</t>
  </si>
  <si>
    <t>использующих</t>
  </si>
  <si>
    <t xml:space="preserve"> право </t>
  </si>
  <si>
    <t xml:space="preserve"> на компенсацию</t>
  </si>
  <si>
    <t>(пособие)</t>
  </si>
  <si>
    <t xml:space="preserve">Абонетская оплата за номер </t>
  </si>
  <si>
    <t>Оплата сотовой связи</t>
  </si>
  <si>
    <t>Всего по виду расходов 243:</t>
  </si>
  <si>
    <t>Итого расходов на оплату продуктов питания, руб.</t>
  </si>
  <si>
    <t>Уголь</t>
  </si>
  <si>
    <t>Дрова</t>
  </si>
  <si>
    <t>шт</t>
  </si>
  <si>
    <t>стоимость работ</t>
  </si>
  <si>
    <t>кг</t>
  </si>
  <si>
    <t>м</t>
  </si>
  <si>
    <t>ВСЕГО:</t>
  </si>
  <si>
    <t>Перекись водорода</t>
  </si>
  <si>
    <t>Вата</t>
  </si>
  <si>
    <t>Бинт</t>
  </si>
  <si>
    <t>Зеленка</t>
  </si>
  <si>
    <t>Веник</t>
  </si>
  <si>
    <t>УТВЕРЖДАЮ</t>
  </si>
  <si>
    <t>Форма по ОКУД</t>
  </si>
  <si>
    <t>0501012</t>
  </si>
  <si>
    <t>Дата</t>
  </si>
  <si>
    <t>Наименование бюджета</t>
  </si>
  <si>
    <t>по ОКЕИ</t>
  </si>
  <si>
    <t>Наименование показателя</t>
  </si>
  <si>
    <t>Заработная плата</t>
  </si>
  <si>
    <t>Начисления на выплаты по оплате труда</t>
  </si>
  <si>
    <t>Услуги связи</t>
  </si>
  <si>
    <t>Руководитель учреждения</t>
  </si>
  <si>
    <t>(уполномоченное лицо)</t>
  </si>
  <si>
    <t>Текущий ремонт зданий и сооружений</t>
  </si>
  <si>
    <t>обучение кочегаров</t>
  </si>
  <si>
    <t>Компенсационные выплаты работникам, находящимся в отпуске по уходу за ребенком до 3-х лет</t>
  </si>
  <si>
    <t>Прочие расходные материалы и предметы снабжения</t>
  </si>
  <si>
    <t>Мягкий инвентарь</t>
  </si>
  <si>
    <t>Продукты питания</t>
  </si>
  <si>
    <t>07</t>
  </si>
  <si>
    <t>Получатель бюджетных средств</t>
  </si>
  <si>
    <t>(подпись)</t>
  </si>
  <si>
    <t>(расшифровка подписи)</t>
  </si>
  <si>
    <t>(телефон)</t>
  </si>
  <si>
    <t>Цена,                  руб.</t>
  </si>
  <si>
    <t>Количество</t>
  </si>
  <si>
    <t>Исчислено, руб.</t>
  </si>
  <si>
    <t>Утверждено, руб.</t>
  </si>
  <si>
    <t>…</t>
  </si>
  <si>
    <t>Ремонт …</t>
  </si>
  <si>
    <t xml:space="preserve"> </t>
  </si>
  <si>
    <t>акарицидная обработка</t>
  </si>
  <si>
    <t>утилизация ртутносодержащих ламп</t>
  </si>
  <si>
    <t>Количество договоров/контрактов</t>
  </si>
  <si>
    <t>Отдел образования администрации Заволжского муниципального района</t>
  </si>
  <si>
    <t>Цена,  руб.</t>
  </si>
  <si>
    <t>медицинские осмотры сотрудников</t>
  </si>
  <si>
    <t>Стоимость            (в месяц),  руб.</t>
  </si>
  <si>
    <t>сан.минимум (по срокам) ежегодно</t>
  </si>
  <si>
    <t>техническое обслуживание медицинской техники</t>
  </si>
  <si>
    <t>обучение контрактной службы</t>
  </si>
  <si>
    <t>обучение пожарной безопастности</t>
  </si>
  <si>
    <t>обучение оказанию первой медицинской помощи</t>
  </si>
  <si>
    <t>Приобретение периодической литературы (газеты, журналы)</t>
  </si>
  <si>
    <t>Оплата иных услуг на основании заключаемых договоров, в т.ч. Оплата внештатных сотрудников, и т.д.</t>
  </si>
  <si>
    <t>замер сопротивления изоляции</t>
  </si>
  <si>
    <t>вывоз габаритного мусора</t>
  </si>
  <si>
    <t>Количество,  шт.</t>
  </si>
  <si>
    <t>Цена за единицу,  руб.</t>
  </si>
  <si>
    <t>Приобретение учебников</t>
  </si>
  <si>
    <t>Канцтовары:</t>
  </si>
  <si>
    <t>Хозяйственные товары:</t>
  </si>
  <si>
    <t>Число дней питания одного получателя                                           в год</t>
  </si>
  <si>
    <t>Среднегодовое количество получателей питания, чел.</t>
  </si>
  <si>
    <t>Ед. измерения</t>
  </si>
  <si>
    <t>Цена, руб.</t>
  </si>
  <si>
    <t>в т.ч.</t>
  </si>
  <si>
    <t>т.</t>
  </si>
  <si>
    <t>Тариф (стоимость за единицу), руб.</t>
  </si>
  <si>
    <t>Оплата информационно-вычислительных и информационно-правовых услуг</t>
  </si>
  <si>
    <t xml:space="preserve">куб.м. </t>
  </si>
  <si>
    <t xml:space="preserve">Оплата текущего ремонта оборудования и инвентаря  </t>
  </si>
  <si>
    <t xml:space="preserve">Текущий ремонт зданий и сооружений                                       </t>
  </si>
  <si>
    <t>Вид расходов 851 "Уплата налога на имущество организаций и земельного налога"</t>
  </si>
  <si>
    <t>ДопКласс 290-111040 "Прочие текущие расходы"</t>
  </si>
  <si>
    <t>2. Расходы на оплату земельного налога</t>
  </si>
  <si>
    <t>Ставка налога, %</t>
  </si>
  <si>
    <t>Остаточная стоимость основных средств, руб.</t>
  </si>
  <si>
    <t>1. Расходы на оплату налога на имущество организаций</t>
  </si>
  <si>
    <t>Налог на имущество организаций</t>
  </si>
  <si>
    <t>Итого по виду расходов 851:</t>
  </si>
  <si>
    <t>Кадастровая стоимость  земельного участка, руб.</t>
  </si>
  <si>
    <t>Площадь земельного участка, кв.м.</t>
  </si>
  <si>
    <t>Вид расходов 853 "Уплата иных платежей"</t>
  </si>
  <si>
    <t>Вид расходов 852 "Уплата прочих налогов, сборов"</t>
  </si>
  <si>
    <t>Итого по виду расходов 852:</t>
  </si>
  <si>
    <t>Итого по виду расходов 853:</t>
  </si>
  <si>
    <t>Количесво в малообеспеченных семьях первых детей, посещающих ДОУ 25%</t>
  </si>
  <si>
    <t>Количесво в малообеспеченных семьях третих и последующих детей, посещающих ДОУ 75%</t>
  </si>
  <si>
    <t>Количесво в малообеспеченных семьях вторых детей, посещающих ДОУ                                   55%</t>
  </si>
  <si>
    <t>Итого по ДопКлассу 00801:</t>
  </si>
  <si>
    <t>Вид расхдов 321 "Пособия, компенсации и иные социальные выплаты гражданам,                                                                                                                              кроме публичных нормативных обязательств"</t>
  </si>
  <si>
    <r>
      <t xml:space="preserve">Объём среств,  на выплату компесации части родительской платы </t>
    </r>
    <r>
      <rPr>
        <sz val="12"/>
        <rFont val="Times New Roman"/>
        <family val="1"/>
      </rPr>
      <t xml:space="preserve">(гр.2*(0,25*гр.3+ 0,55*гр.4+0,75*гр.5)*8,5+гр.1) </t>
    </r>
    <r>
      <rPr>
        <b/>
        <sz val="12"/>
        <rFont val="Times New Roman"/>
        <family val="1"/>
      </rPr>
      <t>Исчислено  руб.</t>
    </r>
  </si>
  <si>
    <t>Постановление Правительства Ивановской области от 15.04.2014 № 137-п                                      (839 руб)</t>
  </si>
  <si>
    <t>Оплата услуг установки, наладки, эксплуатации охранной и пожарной сигнализации и др.,</t>
  </si>
  <si>
    <t>Итого:</t>
  </si>
  <si>
    <t>Количество договоров/    шт</t>
  </si>
  <si>
    <t>г. Иваново,                        ГАУ ДПО "ИРО ИО"</t>
  </si>
  <si>
    <t>л</t>
  </si>
  <si>
    <t xml:space="preserve">вывоз и захоронение ТБО </t>
  </si>
  <si>
    <r>
      <t>м</t>
    </r>
    <r>
      <rPr>
        <sz val="12"/>
        <rFont val="Arial Cyr"/>
        <family val="0"/>
      </rPr>
      <t>³</t>
    </r>
  </si>
  <si>
    <t>Цена                       (в мес.),                  руб.</t>
  </si>
  <si>
    <t>перезарядка пожарных огнетушителей</t>
  </si>
  <si>
    <t>испытание качества огнезащитной обработки деревянных конструкций</t>
  </si>
  <si>
    <t>проверка технического состояния оборудования на пищеблоках</t>
  </si>
  <si>
    <t>расчистка снега</t>
  </si>
  <si>
    <t>контроль за состоянием тревожной сигнализации (ООО "Охранное агентство "Кристалл")</t>
  </si>
  <si>
    <t>м²</t>
  </si>
  <si>
    <t>курсы</t>
  </si>
  <si>
    <t>Приобретение учебно-педагогической документации</t>
  </si>
  <si>
    <t>Оплата платежей, сборов, государственных пошлин, лизенций</t>
  </si>
  <si>
    <t>Штрафы, пени</t>
  </si>
  <si>
    <t xml:space="preserve">Услуги интернета </t>
  </si>
  <si>
    <t>Оплата проезда</t>
  </si>
  <si>
    <t>г. Заволжск - …</t>
  </si>
  <si>
    <t>Маршрут</t>
  </si>
  <si>
    <t>Цена билета</t>
  </si>
  <si>
    <t xml:space="preserve">Численность </t>
  </si>
  <si>
    <t>Возмещение расходов на прохождение первичного медосмотра</t>
  </si>
  <si>
    <t>Расходы на ГСМ</t>
  </si>
  <si>
    <t>ноутбук</t>
  </si>
  <si>
    <t>мышь</t>
  </si>
  <si>
    <t>обработка чердачных помещений негорючими средствами</t>
  </si>
  <si>
    <t>Сумма (руб.)</t>
  </si>
  <si>
    <t>Вид расходов 111 "Фонд оплаты труда"</t>
  </si>
  <si>
    <t>Наименование выплаты</t>
  </si>
  <si>
    <t>Кол-во человек</t>
  </si>
  <si>
    <t>Размер выплаты, руб.</t>
  </si>
  <si>
    <t>Вид расходов 119 " Взносы по обязательному социальному страхованию на выплаты по оплате труда работников и иные выплаты работникам учреждений"</t>
  </si>
  <si>
    <t>Сумма выплаты стимулирующего характера</t>
  </si>
  <si>
    <t>Единовременная выплата молодым специалистам при поступлении на работу</t>
  </si>
  <si>
    <t>Компенсационная выплата с целью оплаты жилого помещения и коммунальных услуг (ежемесячная)</t>
  </si>
  <si>
    <t>Световозвращающие устройства</t>
  </si>
  <si>
    <t>Лампа энергосберегающая</t>
  </si>
  <si>
    <t>Светильники энергосберегающие</t>
  </si>
  <si>
    <t>Проведение специальной оценки условий труда                                                               (аттестация рабочих мест)</t>
  </si>
  <si>
    <t>Обучение работников по                     вопросам охраны труда                                                                                            в аккредитованных учреждениях</t>
  </si>
  <si>
    <t>ДопКлас 340-110340 "Расходы на ГСМ"</t>
  </si>
  <si>
    <t>Итого по ДопКлассу 340-110340:</t>
  </si>
  <si>
    <t>01</t>
  </si>
  <si>
    <t>0110200010</t>
  </si>
  <si>
    <t>техническое обслуживание узла учета тепловой энергии</t>
  </si>
  <si>
    <t xml:space="preserve">разовая дезинсекция </t>
  </si>
  <si>
    <t>Бумага писчая</t>
  </si>
  <si>
    <t>Папка</t>
  </si>
  <si>
    <t>Ручка</t>
  </si>
  <si>
    <t>Ткань паковочная</t>
  </si>
  <si>
    <t>Мыло хозяйственное</t>
  </si>
  <si>
    <t xml:space="preserve">Земельный налог </t>
  </si>
  <si>
    <t xml:space="preserve">проверка внутреннего противопожарного водовода на водоподачу </t>
  </si>
  <si>
    <t>испытание эвакуационных лестниц</t>
  </si>
  <si>
    <t>уп</t>
  </si>
  <si>
    <t>Лопата совковая</t>
  </si>
  <si>
    <t>Тарелка глубокая</t>
  </si>
  <si>
    <t>Доска разделочная</t>
  </si>
  <si>
    <t>цемент</t>
  </si>
  <si>
    <t>Оплата услуг автотранспорта на вывоз сточных вод</t>
  </si>
  <si>
    <t>ч.</t>
  </si>
  <si>
    <t>розетка</t>
  </si>
  <si>
    <t>решетки</t>
  </si>
  <si>
    <t xml:space="preserve">стоимость работ </t>
  </si>
  <si>
    <t>Замена дверей:</t>
  </si>
  <si>
    <t>обучение ответственного за электробезопасность</t>
  </si>
  <si>
    <t xml:space="preserve">обучение ГО и ЧС </t>
  </si>
  <si>
    <t>обучение по обращению с отходами 1-4 класса опасности</t>
  </si>
  <si>
    <t xml:space="preserve"> обучение ответственного за теплотехнику</t>
  </si>
  <si>
    <t>уп.</t>
  </si>
  <si>
    <t>Нафтизин</t>
  </si>
  <si>
    <t>Супрастин</t>
  </si>
  <si>
    <t>Нашатырный спирт</t>
  </si>
  <si>
    <t>Марля</t>
  </si>
  <si>
    <t>Напалечник</t>
  </si>
  <si>
    <t>Перчатки резиновые</t>
  </si>
  <si>
    <t>пар</t>
  </si>
  <si>
    <t>Витамин "С"</t>
  </si>
  <si>
    <t>б</t>
  </si>
  <si>
    <t>Комплект постельного белья</t>
  </si>
  <si>
    <t>Полотенце</t>
  </si>
  <si>
    <t>Халат цветной</t>
  </si>
  <si>
    <t>Халат белый</t>
  </si>
  <si>
    <t>Куртка поварская</t>
  </si>
  <si>
    <t>пары</t>
  </si>
  <si>
    <t>Сапоги резиновые</t>
  </si>
  <si>
    <t>Чернила для принтера</t>
  </si>
  <si>
    <t>Щетка</t>
  </si>
  <si>
    <t>Метла</t>
  </si>
  <si>
    <t>МКДОУ Есиплевский детский сад</t>
  </si>
  <si>
    <t xml:space="preserve">с. Есиплево -                       г. Заволжск </t>
  </si>
  <si>
    <t>клавиатура</t>
  </si>
  <si>
    <t xml:space="preserve">Текущий ремонт зданий и сооружений (с. Есиплево)                                       </t>
  </si>
  <si>
    <t>Ремонт цоколя по периметру здания:</t>
  </si>
  <si>
    <t>меш</t>
  </si>
  <si>
    <t>Установка решеток на окна 1-го этажа:</t>
  </si>
  <si>
    <t>плитка</t>
  </si>
  <si>
    <t>клей плиточный</t>
  </si>
  <si>
    <t>Замена ленолеума на плитку на путях эвакуации (25 м²):</t>
  </si>
  <si>
    <r>
      <t>м</t>
    </r>
    <r>
      <rPr>
        <sz val="12"/>
        <rFont val="Arial Cyr"/>
        <family val="0"/>
      </rPr>
      <t>²</t>
    </r>
  </si>
  <si>
    <t>ИТОГО (с. Есиплево):</t>
  </si>
  <si>
    <t xml:space="preserve">Текущий ремонт зданий и сооружений (д. Гольцовка)                                       </t>
  </si>
  <si>
    <t>краска (40*0,4)</t>
  </si>
  <si>
    <r>
      <t>Покраска пола в столовой (25 м</t>
    </r>
    <r>
      <rPr>
        <sz val="12"/>
        <rFont val="Arial Cyr"/>
        <family val="0"/>
      </rPr>
      <t>²</t>
    </r>
    <r>
      <rPr>
        <sz val="12"/>
        <rFont val="Times New Roman"/>
        <family val="1"/>
      </rPr>
      <t>) и туалете (15м²):</t>
    </r>
  </si>
  <si>
    <t>Покраска  стен в бельевой (15м²) акриловой краской</t>
  </si>
  <si>
    <t>акриловая краска</t>
  </si>
  <si>
    <t>грунтовка</t>
  </si>
  <si>
    <t>краска (11*0,4)</t>
  </si>
  <si>
    <r>
      <t>Покраска оконных рам (11шт*1 м</t>
    </r>
    <r>
      <rPr>
        <sz val="12"/>
        <rFont val="Arial Cyr"/>
        <family val="0"/>
      </rPr>
      <t>²</t>
    </r>
    <r>
      <rPr>
        <sz val="12"/>
        <rFont val="Times New Roman"/>
        <family val="1"/>
      </rPr>
      <t>):</t>
    </r>
  </si>
  <si>
    <t>кабель 2,5 кв.м</t>
  </si>
  <si>
    <t>гофра</t>
  </si>
  <si>
    <t>Прокладка эл. кабеля на кухне (15м):</t>
  </si>
  <si>
    <t>розетки</t>
  </si>
  <si>
    <t>пеномпровод</t>
  </si>
  <si>
    <t>короб под провод</t>
  </si>
  <si>
    <t>Ремонт освещения в группе:</t>
  </si>
  <si>
    <t>Замена стекол в котельной</t>
  </si>
  <si>
    <t>стекло</t>
  </si>
  <si>
    <t>замена песка в песочницах</t>
  </si>
  <si>
    <t>т</t>
  </si>
  <si>
    <t>Ремонт электроплиты</t>
  </si>
  <si>
    <t>Ремонт водонагревателей</t>
  </si>
  <si>
    <t>оконные блоки</t>
  </si>
  <si>
    <t>двери межкомн.</t>
  </si>
  <si>
    <t>Замена дверей 1-го этажа                                (с. Есиплево):</t>
  </si>
  <si>
    <t>дверь металлическая</t>
  </si>
  <si>
    <t>Замена оконных блоков                                      (д. Гольцовка):</t>
  </si>
  <si>
    <t>Насос для котельной</t>
  </si>
  <si>
    <t>Эл.плита</t>
  </si>
  <si>
    <t>Анальгин</t>
  </si>
  <si>
    <t>Стептоцид порошок</t>
  </si>
  <si>
    <t>Валериана экстракт</t>
  </si>
  <si>
    <t>Лимимент синтоомицина</t>
  </si>
  <si>
    <t>Кетотифен</t>
  </si>
  <si>
    <t>Лейкопластырь</t>
  </si>
  <si>
    <t>Перманганат калия</t>
  </si>
  <si>
    <t>Уголь активированный</t>
  </si>
  <si>
    <t>Фурацилин</t>
  </si>
  <si>
    <t>Аскорутин</t>
  </si>
  <si>
    <t>Йодинол</t>
  </si>
  <si>
    <t>Пластырь бактерицидный</t>
  </si>
  <si>
    <t>Ревит</t>
  </si>
  <si>
    <t>Шприц 0,2</t>
  </si>
  <si>
    <t>Спирт 70 %</t>
  </si>
  <si>
    <t>Валидол</t>
  </si>
  <si>
    <t>Корвалол</t>
  </si>
  <si>
    <t>фл</t>
  </si>
  <si>
    <t>Фартук поварской</t>
  </si>
  <si>
    <t>Фартук черный</t>
  </si>
  <si>
    <t>Рукавицы</t>
  </si>
  <si>
    <t>Ткань для штор</t>
  </si>
  <si>
    <t xml:space="preserve">Тетрадь </t>
  </si>
  <si>
    <t>Тетрадь общая</t>
  </si>
  <si>
    <t>Штрих</t>
  </si>
  <si>
    <t>Клей</t>
  </si>
  <si>
    <t>Кастрюля эмалир ( 20 л)</t>
  </si>
  <si>
    <t xml:space="preserve">Кастрюля эмалир </t>
  </si>
  <si>
    <t>Сушилка для посуды</t>
  </si>
  <si>
    <t>Чашка детская</t>
  </si>
  <si>
    <t>Чашки</t>
  </si>
  <si>
    <t>Тарелка детская глубокая</t>
  </si>
  <si>
    <t>Тарелка детская мелкая</t>
  </si>
  <si>
    <t>Ведро пластм</t>
  </si>
  <si>
    <t>Ведро оцинк</t>
  </si>
  <si>
    <t>Нож</t>
  </si>
  <si>
    <t>Таз пласт</t>
  </si>
  <si>
    <t>Топор - колун</t>
  </si>
  <si>
    <t>Лопата для чистки снега</t>
  </si>
  <si>
    <t>Поднос</t>
  </si>
  <si>
    <t>Игрушки</t>
  </si>
  <si>
    <t>Машина дет</t>
  </si>
  <si>
    <t>Мячи</t>
  </si>
  <si>
    <t>Колосники</t>
  </si>
  <si>
    <t>Е.А. Смирнова</t>
  </si>
  <si>
    <t>0110180170</t>
  </si>
  <si>
    <t>0110280100</t>
  </si>
  <si>
    <t>Бюджет Заволжского муниципального района</t>
  </si>
  <si>
    <t>0110320010</t>
  </si>
  <si>
    <t>0150100060</t>
  </si>
  <si>
    <t>0150100070</t>
  </si>
  <si>
    <t>0810120140</t>
  </si>
  <si>
    <t>1310120300</t>
  </si>
  <si>
    <t>1310220310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</si>
  <si>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за присмотр и уход за детьми в образовательных организациях, реал</t>
  </si>
  <si>
    <t>10</t>
  </si>
  <si>
    <t>04</t>
  </si>
  <si>
    <t>4000080110</t>
  </si>
  <si>
    <t>Объём среств  на выплату компесации части родительской платы Утверждено руб.</t>
  </si>
  <si>
    <t>Транспортные услуги                                 (222-110520)</t>
  </si>
  <si>
    <t>Цена за 1 т.,                  руб.</t>
  </si>
  <si>
    <t>Перевозка каменного угля</t>
  </si>
  <si>
    <t>6-00-43</t>
  </si>
  <si>
    <t>Приобретение и модернизация непроизводственного оборудования                                                                        и предметов длительного пользования (машины, оборудование, инструменты, транспортные средства, инвентарь, прочие основные с</t>
  </si>
  <si>
    <t>Настольные игры</t>
  </si>
  <si>
    <t>Игровой набор</t>
  </si>
  <si>
    <t xml:space="preserve">Куклы разные </t>
  </si>
  <si>
    <t>Машины разные</t>
  </si>
  <si>
    <t>Конструкторы разные</t>
  </si>
  <si>
    <t>Мяч</t>
  </si>
  <si>
    <t>Дидактические наборы</t>
  </si>
  <si>
    <t>Дидактические игры</t>
  </si>
  <si>
    <t>Набор музыкальных инструментов</t>
  </si>
  <si>
    <t>Наборы животных</t>
  </si>
  <si>
    <t>Наборы фигурок людей</t>
  </si>
  <si>
    <t>Наборы матрешек</t>
  </si>
  <si>
    <t>Игровой набор "Строитель"</t>
  </si>
  <si>
    <t>установка тревожной сигнализации (ООО "Охранное агентство "Кристалл")</t>
  </si>
  <si>
    <t xml:space="preserve">проверка вентканалов </t>
  </si>
  <si>
    <t xml:space="preserve">прочистка вентканалов </t>
  </si>
  <si>
    <t>Приложение № 1</t>
  </si>
  <si>
    <t>к Порядку составления, утверждения и ведения бюджетной сметы  отдела образования администрации Заволжского муниципального района и подведомственных учреждений от 12.09.2018 № 157</t>
  </si>
  <si>
    <t>Заведующий Муниципального казённого дошкольного образовательного учреждения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</si>
  <si>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</si>
  <si>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</si>
  <si>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"</t>
  </si>
  <si>
    <t>21</t>
  </si>
  <si>
    <t xml:space="preserve"> г.</t>
  </si>
  <si>
    <t>БЮДЖЕТНАЯ СМЕТА НА 20</t>
  </si>
  <si>
    <t xml:space="preserve"> ФИНАНСОВЫЙ ГОД</t>
  </si>
  <si>
    <t>(НА 20</t>
  </si>
  <si>
    <t>ФИНАНСОВЫЙ ГОД И ПЛАНОВЫЙ ПЕРИОД  20</t>
  </si>
  <si>
    <t>и 20</t>
  </si>
  <si>
    <t xml:space="preserve"> ГОДОВ*) </t>
  </si>
  <si>
    <t>от "</t>
  </si>
  <si>
    <t xml:space="preserve"> г.**</t>
  </si>
  <si>
    <t>по Сводному реестру</t>
  </si>
  <si>
    <t>Распорядитель бюджетных средств</t>
  </si>
  <si>
    <t>24300970</t>
  </si>
  <si>
    <t>Главный распорядитель бюджетных средств</t>
  </si>
  <si>
    <t>Глава по БК</t>
  </si>
  <si>
    <t>106</t>
  </si>
  <si>
    <t xml:space="preserve">24605101 </t>
  </si>
  <si>
    <t>Единица измерения: руб.</t>
  </si>
  <si>
    <t>383</t>
  </si>
  <si>
    <t>Раздел 1. Итоговые показатели бюджетной сметы</t>
  </si>
  <si>
    <t>Код по бюджетной классификации 
Российской Федерации</t>
  </si>
  <si>
    <t>Код аналитического показателя ****</t>
  </si>
  <si>
    <t>на 20</t>
  </si>
  <si>
    <t xml:space="preserve"> год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</si>
  <si>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</si>
  <si>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</si>
  <si>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</si>
  <si>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</si>
  <si>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подраздел</t>
  </si>
  <si>
    <t>целевая статья</t>
  </si>
  <si>
    <t>вид 
расходов</t>
  </si>
  <si>
    <t>в рублях 
(рублевом эквиваленте)</t>
  </si>
  <si>
    <t>в валюте</t>
  </si>
  <si>
    <t>код валюты по ОКВ</t>
  </si>
  <si>
    <t>111</t>
  </si>
  <si>
    <t>дк211</t>
  </si>
  <si>
    <t>дк266</t>
  </si>
  <si>
    <t>112</t>
  </si>
  <si>
    <t>дк222</t>
  </si>
  <si>
    <t>дк226</t>
  </si>
  <si>
    <t>119</t>
  </si>
  <si>
    <t>дк213</t>
  </si>
  <si>
    <t>244</t>
  </si>
  <si>
    <t>дк221</t>
  </si>
  <si>
    <t>дк223-во</t>
  </si>
  <si>
    <t>дк223-вс</t>
  </si>
  <si>
    <t>дк223-о</t>
  </si>
  <si>
    <t>дк223-э</t>
  </si>
  <si>
    <t>дк225-ро</t>
  </si>
  <si>
    <t>дк225-рс</t>
  </si>
  <si>
    <t>дк225-сп</t>
  </si>
  <si>
    <t>дк227</t>
  </si>
  <si>
    <t>дк310</t>
  </si>
  <si>
    <t>дк310-к</t>
  </si>
  <si>
    <t>дк342</t>
  </si>
  <si>
    <t>дк343</t>
  </si>
  <si>
    <t>дк344</t>
  </si>
  <si>
    <t>дк346</t>
  </si>
  <si>
    <t>дк346-т</t>
  </si>
  <si>
    <t>дк349</t>
  </si>
  <si>
    <t>дк353</t>
  </si>
  <si>
    <t>851</t>
  </si>
  <si>
    <t>дк291</t>
  </si>
  <si>
    <t xml:space="preserve">Итого по коду БК </t>
  </si>
  <si>
    <t>х</t>
  </si>
  <si>
    <t>321</t>
  </si>
  <si>
    <t>дк262</t>
  </si>
  <si>
    <t xml:space="preserve">Всего 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</si>
  <si>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</si>
  <si>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</si>
  <si>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Раздел 2. Лимиты бюджетных обязательств по расходам получателя бюджетных средств ***</t>
  </si>
  <si>
    <t>Код строки</t>
  </si>
  <si>
    <t>Социальные пособия и компенсации персоналу в денежной форме</t>
  </si>
  <si>
    <t>Транспортные услуги</t>
  </si>
  <si>
    <t>Прочие работы, услуги</t>
  </si>
  <si>
    <t>Водоотведение</t>
  </si>
  <si>
    <t>Водоснабжение помещений</t>
  </si>
  <si>
    <t>Отопление и технологические нужды</t>
  </si>
  <si>
    <t>Электроэнергия</t>
  </si>
  <si>
    <t>Текущий ремонт оборудования и инвентаря</t>
  </si>
  <si>
    <t>Работы и услуги по содержанию помещений</t>
  </si>
  <si>
    <t>Страхование</t>
  </si>
  <si>
    <t>Основные средства</t>
  </si>
  <si>
    <t>Книжный фонд, учебники</t>
  </si>
  <si>
    <t>Горюче-смазочные материалы</t>
  </si>
  <si>
    <t>Строительные материалы</t>
  </si>
  <si>
    <t>Прочие оборотные запасы (материалы)</t>
  </si>
  <si>
    <t>Котельно-печное топливо</t>
  </si>
  <si>
    <t>Материальные запасы однократного применения</t>
  </si>
  <si>
    <t>Неисключительное право на результаты интеллектуальной деятельности с определенным сроком полезного использования</t>
  </si>
  <si>
    <t>Налоги, пошлины и сборы</t>
  </si>
  <si>
    <t>Пособия по социальной помощи населению в денежной форме</t>
  </si>
  <si>
    <t>Раздел 3. Лимиты бюджетных обязательств по расходам учреждения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</t>
  </si>
  <si>
    <t>(должность)</t>
  </si>
  <si>
    <t>(фамилия, инициалы)</t>
  </si>
  <si>
    <t>Исполнитель</t>
  </si>
  <si>
    <t>экономист</t>
  </si>
  <si>
    <t>Л.Н. Зубова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</si>
  <si>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</si>
  <si>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целевая 
статья</t>
  </si>
  <si>
    <t>код валюты 
по ОКВ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</si>
  <si>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</si>
  <si>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</si>
  <si>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</si>
  <si>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</si>
  <si>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</si>
  <si>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 xml:space="preserve">Л.Н. Зубова </t>
  </si>
  <si>
    <t>Бюджет Ивановской области</t>
  </si>
  <si>
    <t>дк345</t>
  </si>
  <si>
    <t>00801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</si>
  <si>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</t>
    </r>
  </si>
  <si>
    <t>Есиплевский детский сад</t>
  </si>
  <si>
    <t>24300987</t>
  </si>
  <si>
    <t>заведующий</t>
  </si>
  <si>
    <t>ДопКласс дк211 "Заработная плата"</t>
  </si>
  <si>
    <t>Руководитель учреждения: ________________</t>
  </si>
  <si>
    <t>Исполнитель: ___________________________</t>
  </si>
  <si>
    <t>Вид расходов 112 "Иные выплаты персоналу казенных учреждений, за исключением фонда оплаты труда"</t>
  </si>
  <si>
    <t xml:space="preserve"> ДопКласс дк212 "Прочие несоциальные выплаты персоналу в денежной форме"</t>
  </si>
  <si>
    <t>Численость командированных работников</t>
  </si>
  <si>
    <t>Количество суток пребывания, количество поездок</t>
  </si>
  <si>
    <t>Сумма выплат, руб.</t>
  </si>
  <si>
    <t>Исчислено,            руб.</t>
  </si>
  <si>
    <t>Суточные при служебных командировках</t>
  </si>
  <si>
    <t>Итого по ДопКлассу дк212:</t>
  </si>
  <si>
    <t xml:space="preserve"> ДопКласс дк222 "Транспортные услуги"</t>
  </si>
  <si>
    <t>Итого по ДопКлассу дк222:</t>
  </si>
  <si>
    <t xml:space="preserve"> ДопКласс дк226 "Прочие работы, услуги"</t>
  </si>
  <si>
    <t>Оплата проезда при служебных командировках</t>
  </si>
  <si>
    <t>Наем жилых помещений при служебных командировках</t>
  </si>
  <si>
    <t>Численность работников, проходящих первичный медосмотр</t>
  </si>
  <si>
    <t>Стоимость первичного медосмотра</t>
  </si>
  <si>
    <t>Итого по ДопКлассу дк226:</t>
  </si>
  <si>
    <t xml:space="preserve"> ДопКласс дк266 "Социальные пособия и компенсации персоналу в денежной форме"</t>
  </si>
  <si>
    <t>Итого по ДопКлассу дк266:</t>
  </si>
  <si>
    <t>Приложение № 2                                                                                                                                к Порядку составления, утверждения и ведения бюджетной сметы  отдела образования администрации Заволжского муниципального района и подведомственных учреждений от 12.09.2018 № 157</t>
  </si>
  <si>
    <t>Вид расходов 244 "Прочая закупка товаров, работ и услуг"</t>
  </si>
  <si>
    <t xml:space="preserve">  ДопКласс дк221 "Услуги связи"</t>
  </si>
  <si>
    <t xml:space="preserve">№ п/п </t>
  </si>
  <si>
    <t>Единица измерения</t>
  </si>
  <si>
    <t>Количество номеров, мин</t>
  </si>
  <si>
    <t>Количество платежей в год</t>
  </si>
  <si>
    <t>Стоимость за единицу, руб.</t>
  </si>
  <si>
    <t>Повременная оплата местных телефонных соединений</t>
  </si>
  <si>
    <t>Повременная оплата междугородных телефонных соединений</t>
  </si>
  <si>
    <t>Всего по ДопКлассу дк221:</t>
  </si>
  <si>
    <t>ДопКласс дк222 "Транспортные услуги"</t>
  </si>
  <si>
    <t xml:space="preserve"> ДопКласс  дк223-о "Отопление и технологические нужды"</t>
  </si>
  <si>
    <t>Гкал</t>
  </si>
  <si>
    <t>Итого по ДопКлассу дк223-о:</t>
  </si>
  <si>
    <t xml:space="preserve"> ДопКласс  дк223-э "Электроэнергия"</t>
  </si>
  <si>
    <t>Итого по ДопКлассу дк223-э:</t>
  </si>
  <si>
    <t xml:space="preserve"> ДопКласс  дк223-вс "Водоснабжение помещений"</t>
  </si>
  <si>
    <t>Итого по ДопКлассу дк223-вс:</t>
  </si>
  <si>
    <t xml:space="preserve"> ДопКласс  дк223-во "Водоотведение"</t>
  </si>
  <si>
    <t>Итого по ДопКлассу дк223-во:</t>
  </si>
  <si>
    <t>ДопКласс дк225-ро "Текущий ремонт оборудования и инвентаря"</t>
  </si>
  <si>
    <t>Оплата текущего ремонта оборудования и инвентаря (оргтехника):</t>
  </si>
  <si>
    <t>Итого по ДопКлассу дк225-ро:</t>
  </si>
  <si>
    <t>ДопКласс дк225-рс "Текущий ремонт зданий и сооружений"</t>
  </si>
  <si>
    <t>Обслуживание сайта</t>
  </si>
  <si>
    <t>Антивирусная защита</t>
  </si>
  <si>
    <t>Установка программы "Офис"</t>
  </si>
  <si>
    <t>Программа "Контингент"</t>
  </si>
  <si>
    <t>22</t>
  </si>
  <si>
    <t>Теплоноситель</t>
  </si>
  <si>
    <t xml:space="preserve">Водоотведение </t>
  </si>
  <si>
    <t>дк212</t>
  </si>
  <si>
    <t>Прочие несоциальные выплаты персоналу в денежной форме</t>
  </si>
  <si>
    <t>дк341</t>
  </si>
  <si>
    <t>Лекарственные препараты и материалы, применяемые в медицинских целях</t>
  </si>
  <si>
    <t>852</t>
  </si>
  <si>
    <t>0810120150</t>
  </si>
  <si>
    <t>дк228</t>
  </si>
  <si>
    <t>Услуги, работы для целей капитальных вложений</t>
  </si>
  <si>
    <t>Стул детский</t>
  </si>
  <si>
    <t>декабря</t>
  </si>
  <si>
    <t>ДопКлас 00801 "Субвенции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за присмотр и уход за детьми в образовательных организациях"</t>
  </si>
  <si>
    <t>Вид расходов 111 "Фонд оплаты труда учреждений"</t>
  </si>
  <si>
    <t>Год</t>
  </si>
  <si>
    <t>Количество дней</t>
  </si>
  <si>
    <t>Стоимость 1 дня,                руб.</t>
  </si>
  <si>
    <t>Сумма,                                руб.</t>
  </si>
  <si>
    <t>Первые три дня больничного листа</t>
  </si>
  <si>
    <t>2019</t>
  </si>
  <si>
    <t xml:space="preserve">  </t>
  </si>
  <si>
    <t>2020</t>
  </si>
  <si>
    <t>23</t>
  </si>
  <si>
    <t>2021</t>
  </si>
  <si>
    <t>Объём средств, необходимый для выплаты  компенсации за 2021 год, руб.</t>
  </si>
  <si>
    <t>Средний размер родительской платы на 2021 год за присмотр и уход за детьми в государственных муниципальных образоват. орган-ях Ивановской области, реализующих образовательную программу дошкольного образования, руб.</t>
  </si>
  <si>
    <t>24</t>
  </si>
  <si>
    <t>Вид расходов 247 "Закупка энергетических ресурсов"</t>
  </si>
  <si>
    <t>2022</t>
  </si>
  <si>
    <t>обслуживание щитовых дверей</t>
  </si>
  <si>
    <t>обслуживание первичных средств противопожарной защиты</t>
  </si>
  <si>
    <t>проведение независимой оценки пожарного риска</t>
  </si>
  <si>
    <t>проведение психиатрического освидетельствования работников</t>
  </si>
  <si>
    <t>Монтаж системы передачи тревожных сообщений в подразделения войск национальной гвардии</t>
  </si>
  <si>
    <t>247</t>
  </si>
  <si>
    <t>1810120140</t>
  </si>
  <si>
    <t>1810120150</t>
  </si>
  <si>
    <t>И.А.Маканина</t>
  </si>
  <si>
    <t>15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</si>
</sst>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_-* #,##0.00_р_._-;\-* #,##0.00_р_._-;_-* &quot;-&quot;_р_._-;_-@_-"/>
    <numFmt numFmtId="185" formatCode="#,##0.00_ ;\-#,##0.00\ "/>
    <numFmt numFmtId="186" formatCode="[$-FC19]d\ mmmm\ yyyy\ &quot;г.&quot;"/>
    <numFmt numFmtId="187" formatCode="[$-F800]dddd\,\ mmmm\ dd\,\ yyyy"/>
    <numFmt numFmtId="188" formatCode="#,##0.000"/>
    <numFmt numFmtId="189" formatCode="_-* #,##0.000\ _₽_-;\-* #,##0.000\ _₽_-;_-* &quot;-&quot;???\ _₽_-;_-@_-"/>
    <numFmt numFmtId="190" formatCode="_-* #,##0.000\ &quot;₽&quot;_-;\-* #,##0.000\ &quot;₽&quot;_-;_-* &quot;-&quot;???\ &quot;₽&quot;_-;_-@_-"/>
    <numFmt numFmtId="191" formatCode="#,##0.0"/>
    <numFmt numFmtId="192" formatCode="#,##0.00000"/>
    <numFmt numFmtId="193" formatCode="#,##0.0000"/>
    <numFmt numFmtId="194" formatCode="#,##0.000000000"/>
    <numFmt numFmtId="195" formatCode="#,##0.00;[Red]#,##0.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2"/>
      <color indexed="12"/>
      <name val="Times New Roman"/>
      <family val="1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12"/>
      <name val="Times New Roman"/>
      <family val="1"/>
    </font>
    <font>
      <sz val="10"/>
      <color indexed="9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.5"/>
      <color indexed="10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8"/>
      <color indexed="9"/>
      <name val="Times New Roman"/>
      <family val="1"/>
    </font>
    <font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8" fontId="32" fillId="16" borderId="1">
      <alignment horizontal="right" vertical="top" shrinkToFit="1"/>
      <protection/>
    </xf>
    <xf numFmtId="188" fontId="32" fillId="6" borderId="1">
      <alignment horizontal="right" vertical="top" shrinkToFit="1"/>
      <protection/>
    </xf>
    <xf numFmtId="188" fontId="33" fillId="0" borderId="1">
      <alignment horizontal="right" vertical="top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17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17" borderId="2">
      <alignment/>
      <protection/>
    </xf>
    <xf numFmtId="0" fontId="33" fillId="0" borderId="1">
      <alignment horizontal="center" vertical="center" wrapText="1"/>
      <protection/>
    </xf>
    <xf numFmtId="0" fontId="23" fillId="0" borderId="0">
      <alignment/>
      <protection/>
    </xf>
    <xf numFmtId="0" fontId="33" fillId="0" borderId="1">
      <alignment horizontal="center" vertical="center" wrapText="1"/>
      <protection/>
    </xf>
    <xf numFmtId="0" fontId="33" fillId="17" borderId="3">
      <alignment/>
      <protection/>
    </xf>
    <xf numFmtId="0" fontId="23" fillId="0" borderId="0">
      <alignment/>
      <protection/>
    </xf>
    <xf numFmtId="0" fontId="33" fillId="17" borderId="3">
      <alignment/>
      <protection/>
    </xf>
    <xf numFmtId="49" fontId="33" fillId="0" borderId="1">
      <alignment horizontal="left" vertical="top" wrapText="1" indent="2"/>
      <protection/>
    </xf>
    <xf numFmtId="49" fontId="33" fillId="0" borderId="1">
      <alignment horizontal="center" vertical="top" shrinkToFit="1"/>
      <protection/>
    </xf>
    <xf numFmtId="4" fontId="33" fillId="0" borderId="1">
      <alignment horizontal="right" vertical="top" shrinkToFit="1"/>
      <protection/>
    </xf>
    <xf numFmtId="10" fontId="33" fillId="0" borderId="1">
      <alignment horizontal="right" vertical="top" shrinkToFit="1"/>
      <protection/>
    </xf>
    <xf numFmtId="0" fontId="33" fillId="17" borderId="3">
      <alignment shrinkToFit="1"/>
      <protection/>
    </xf>
    <xf numFmtId="0" fontId="32" fillId="0" borderId="1">
      <alignment horizontal="left"/>
      <protection/>
    </xf>
    <xf numFmtId="4" fontId="32" fillId="16" borderId="1">
      <alignment horizontal="right" vertical="top" shrinkToFit="1"/>
      <protection/>
    </xf>
    <xf numFmtId="10" fontId="32" fillId="16" borderId="1">
      <alignment horizontal="right" vertical="top" shrinkToFit="1"/>
      <protection/>
    </xf>
    <xf numFmtId="0" fontId="23" fillId="0" borderId="0">
      <alignment horizontal="center"/>
      <protection/>
    </xf>
    <xf numFmtId="10" fontId="32" fillId="16" borderId="1">
      <alignment horizontal="right" vertical="top" shrinkToFit="1"/>
      <protection/>
    </xf>
    <xf numFmtId="0" fontId="33" fillId="17" borderId="4">
      <alignment/>
      <protection/>
    </xf>
    <xf numFmtId="0" fontId="23" fillId="0" borderId="2">
      <alignment horizontal="center"/>
      <protection/>
    </xf>
    <xf numFmtId="0" fontId="33" fillId="17" borderId="4">
      <alignment/>
      <protection/>
    </xf>
    <xf numFmtId="0" fontId="33" fillId="0" borderId="0">
      <alignment horizontal="left" wrapText="1"/>
      <protection/>
    </xf>
    <xf numFmtId="0" fontId="23" fillId="0" borderId="4">
      <alignment horizontal="center"/>
      <protection/>
    </xf>
    <xf numFmtId="0" fontId="33" fillId="0" borderId="0">
      <alignment horizontal="left" wrapText="1"/>
      <protection/>
    </xf>
    <xf numFmtId="0" fontId="32" fillId="0" borderId="1">
      <alignment vertical="top" wrapText="1"/>
      <protection/>
    </xf>
    <xf numFmtId="4" fontId="32" fillId="6" borderId="1">
      <alignment horizontal="right" vertical="top" shrinkToFit="1"/>
      <protection/>
    </xf>
    <xf numFmtId="10" fontId="32" fillId="6" borderId="1">
      <alignment horizontal="right" vertical="top" shrinkToFit="1"/>
      <protection/>
    </xf>
    <xf numFmtId="0" fontId="33" fillId="17" borderId="3">
      <alignment horizontal="center"/>
      <protection/>
    </xf>
    <xf numFmtId="0" fontId="33" fillId="17" borderId="3">
      <alignment horizontal="left"/>
      <protection/>
    </xf>
    <xf numFmtId="0" fontId="33" fillId="17" borderId="4">
      <alignment horizontal="center"/>
      <protection/>
    </xf>
    <xf numFmtId="0" fontId="33" fillId="17" borderId="4">
      <alignment horizontal="left"/>
      <protection/>
    </xf>
    <xf numFmtId="0" fontId="23" fillId="0" borderId="4">
      <alignment horizontal="center"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3" fillId="7" borderId="5" applyNumberFormat="0" applyAlignment="0" applyProtection="0"/>
    <xf numFmtId="0" fontId="4" fillId="17" borderId="6" applyNumberFormat="0" applyAlignment="0" applyProtection="0"/>
    <xf numFmtId="0" fontId="5" fillId="17" borderId="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2" borderId="11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11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2" fontId="23" fillId="0" borderId="23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19" xfId="0" applyFont="1" applyBorder="1" applyAlignment="1">
      <alignment horizontal="center"/>
    </xf>
    <xf numFmtId="171" fontId="23" fillId="0" borderId="17" xfId="0" applyNumberFormat="1" applyFont="1" applyBorder="1" applyAlignment="1">
      <alignment/>
    </xf>
    <xf numFmtId="0" fontId="23" fillId="0" borderId="0" xfId="0" applyFont="1" applyAlignment="1">
      <alignment horizontal="left" indent="2"/>
    </xf>
    <xf numFmtId="0" fontId="23" fillId="0" borderId="3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3" fillId="0" borderId="31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5" fillId="0" borderId="31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40" xfId="0" applyFont="1" applyFill="1" applyBorder="1" applyAlignment="1">
      <alignment horizontal="center"/>
    </xf>
    <xf numFmtId="0" fontId="23" fillId="4" borderId="4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23" fillId="4" borderId="41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4" fontId="23" fillId="0" borderId="43" xfId="0" applyNumberFormat="1" applyFont="1" applyBorder="1" applyAlignment="1">
      <alignment horizontal="center" vertical="center" wrapText="1"/>
    </xf>
    <xf numFmtId="4" fontId="23" fillId="0" borderId="27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" fontId="25" fillId="0" borderId="44" xfId="0" applyNumberFormat="1" applyFont="1" applyBorder="1" applyAlignment="1">
      <alignment horizontal="center" vertical="center" wrapText="1"/>
    </xf>
    <xf numFmtId="4" fontId="23" fillId="0" borderId="32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171" fontId="25" fillId="0" borderId="17" xfId="0" applyNumberFormat="1" applyFont="1" applyBorder="1" applyAlignment="1">
      <alignment/>
    </xf>
    <xf numFmtId="0" fontId="25" fillId="0" borderId="4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top" wrapText="1"/>
    </xf>
    <xf numFmtId="0" fontId="23" fillId="4" borderId="46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horizontal="center" vertical="center" wrapText="1"/>
    </xf>
    <xf numFmtId="4" fontId="25" fillId="0" borderId="45" xfId="0" applyNumberFormat="1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wrapText="1"/>
    </xf>
    <xf numFmtId="0" fontId="23" fillId="4" borderId="50" xfId="0" applyFont="1" applyFill="1" applyBorder="1" applyAlignment="1">
      <alignment horizontal="center" wrapText="1"/>
    </xf>
    <xf numFmtId="0" fontId="23" fillId="4" borderId="50" xfId="0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3" fillId="0" borderId="49" xfId="0" applyNumberFormat="1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6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3" fillId="0" borderId="58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/>
    </xf>
    <xf numFmtId="0" fontId="25" fillId="0" borderId="28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5" fillId="0" borderId="21" xfId="0" applyFont="1" applyBorder="1" applyAlignment="1">
      <alignment/>
    </xf>
    <xf numFmtId="0" fontId="25" fillId="0" borderId="30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30" xfId="0" applyFont="1" applyBorder="1" applyAlignment="1">
      <alignment horizontal="center" vertical="center" wrapText="1"/>
    </xf>
    <xf numFmtId="4" fontId="23" fillId="0" borderId="59" xfId="0" applyNumberFormat="1" applyFont="1" applyBorder="1" applyAlignment="1">
      <alignment horizontal="center" vertical="center" wrapText="1"/>
    </xf>
    <xf numFmtId="4" fontId="23" fillId="0" borderId="60" xfId="0" applyNumberFormat="1" applyFont="1" applyBorder="1" applyAlignment="1">
      <alignment horizontal="center" vertical="center" wrapText="1"/>
    </xf>
    <xf numFmtId="0" fontId="23" fillId="4" borderId="61" xfId="0" applyFont="1" applyFill="1" applyBorder="1" applyAlignment="1">
      <alignment horizontal="center" vertical="center" wrapText="1"/>
    </xf>
    <xf numFmtId="0" fontId="23" fillId="4" borderId="6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" fontId="23" fillId="0" borderId="63" xfId="0" applyNumberFormat="1" applyFont="1" applyBorder="1" applyAlignment="1">
      <alignment horizontal="center" vertical="center" wrapText="1"/>
    </xf>
    <xf numFmtId="4" fontId="23" fillId="0" borderId="64" xfId="0" applyNumberFormat="1" applyFont="1" applyBorder="1" applyAlignment="1">
      <alignment horizontal="center" vertical="center" wrapText="1"/>
    </xf>
    <xf numFmtId="4" fontId="23" fillId="4" borderId="42" xfId="0" applyNumberFormat="1" applyFont="1" applyFill="1" applyBorder="1" applyAlignment="1">
      <alignment horizontal="center" vertical="center" wrapText="1"/>
    </xf>
    <xf numFmtId="0" fontId="23" fillId="0" borderId="59" xfId="0" applyFont="1" applyBorder="1" applyAlignment="1">
      <alignment horizontal="center" wrapText="1"/>
    </xf>
    <xf numFmtId="0" fontId="25" fillId="0" borderId="45" xfId="0" applyFont="1" applyBorder="1" applyAlignment="1">
      <alignment horizontal="center" vertical="top" wrapText="1"/>
    </xf>
    <xf numFmtId="0" fontId="25" fillId="0" borderId="59" xfId="0" applyFont="1" applyBorder="1" applyAlignment="1">
      <alignment horizontal="center" vertical="top" wrapText="1"/>
    </xf>
    <xf numFmtId="0" fontId="23" fillId="0" borderId="45" xfId="0" applyFont="1" applyBorder="1" applyAlignment="1">
      <alignment horizontal="center" wrapText="1"/>
    </xf>
    <xf numFmtId="4" fontId="23" fillId="0" borderId="44" xfId="0" applyNumberFormat="1" applyFont="1" applyBorder="1" applyAlignment="1">
      <alignment horizontal="center" vertical="center" wrapText="1"/>
    </xf>
    <xf numFmtId="4" fontId="23" fillId="4" borderId="41" xfId="0" applyNumberFormat="1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top" wrapText="1"/>
    </xf>
    <xf numFmtId="4" fontId="23" fillId="0" borderId="3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171" fontId="23" fillId="0" borderId="0" xfId="0" applyNumberFormat="1" applyFont="1" applyBorder="1" applyAlignment="1">
      <alignment/>
    </xf>
    <xf numFmtId="4" fontId="23" fillId="4" borderId="50" xfId="0" applyNumberFormat="1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/>
    </xf>
    <xf numFmtId="171" fontId="25" fillId="0" borderId="17" xfId="0" applyNumberFormat="1" applyFont="1" applyBorder="1" applyAlignment="1">
      <alignment/>
    </xf>
    <xf numFmtId="4" fontId="25" fillId="0" borderId="16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4" fontId="23" fillId="4" borderId="60" xfId="0" applyNumberFormat="1" applyFont="1" applyFill="1" applyBorder="1" applyAlignment="1">
      <alignment horizontal="center" vertical="center" wrapText="1"/>
    </xf>
    <xf numFmtId="4" fontId="23" fillId="4" borderId="43" xfId="0" applyNumberFormat="1" applyFont="1" applyFill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4" fontId="23" fillId="0" borderId="66" xfId="0" applyNumberFormat="1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4" fontId="23" fillId="0" borderId="67" xfId="0" applyNumberFormat="1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49" xfId="0" applyFont="1" applyBorder="1" applyAlignment="1">
      <alignment horizontal="center" vertical="center" wrapText="1"/>
    </xf>
    <xf numFmtId="4" fontId="23" fillId="4" borderId="68" xfId="0" applyNumberFormat="1" applyFont="1" applyFill="1" applyBorder="1" applyAlignment="1">
      <alignment horizontal="center" vertical="center" wrapText="1"/>
    </xf>
    <xf numFmtId="4" fontId="23" fillId="4" borderId="69" xfId="0" applyNumberFormat="1" applyFont="1" applyFill="1" applyBorder="1" applyAlignment="1">
      <alignment horizontal="center" vertical="center" wrapText="1"/>
    </xf>
    <xf numFmtId="4" fontId="23" fillId="0" borderId="70" xfId="0" applyNumberFormat="1" applyFont="1" applyBorder="1" applyAlignment="1">
      <alignment horizontal="center" vertical="center" wrapText="1"/>
    </xf>
    <xf numFmtId="4" fontId="23" fillId="4" borderId="71" xfId="0" applyNumberFormat="1" applyFont="1" applyFill="1" applyBorder="1" applyAlignment="1">
      <alignment horizontal="center" vertical="center" wrapText="1"/>
    </xf>
    <xf numFmtId="4" fontId="23" fillId="0" borderId="72" xfId="0" applyNumberFormat="1" applyFont="1" applyBorder="1" applyAlignment="1">
      <alignment horizontal="center" vertical="center" wrapText="1"/>
    </xf>
    <xf numFmtId="4" fontId="25" fillId="0" borderId="65" xfId="0" applyNumberFormat="1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4" fontId="25" fillId="0" borderId="31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top" wrapText="1"/>
    </xf>
    <xf numFmtId="0" fontId="23" fillId="0" borderId="59" xfId="0" applyFont="1" applyBorder="1" applyAlignment="1">
      <alignment horizontal="center" vertical="top" wrapText="1"/>
    </xf>
    <xf numFmtId="4" fontId="23" fillId="4" borderId="23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/>
    </xf>
    <xf numFmtId="0" fontId="23" fillId="0" borderId="28" xfId="0" applyFont="1" applyBorder="1" applyAlignment="1">
      <alignment horizontal="center"/>
    </xf>
    <xf numFmtId="0" fontId="23" fillId="0" borderId="45" xfId="0" applyFont="1" applyBorder="1" applyAlignment="1">
      <alignment horizontal="center" vertical="top" wrapText="1"/>
    </xf>
    <xf numFmtId="0" fontId="23" fillId="4" borderId="51" xfId="0" applyFont="1" applyFill="1" applyBorder="1" applyAlignment="1">
      <alignment horizontal="center" vertical="center" wrapText="1"/>
    </xf>
    <xf numFmtId="4" fontId="23" fillId="0" borderId="20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171" fontId="25" fillId="0" borderId="0" xfId="0" applyNumberFormat="1" applyFont="1" applyBorder="1" applyAlignment="1">
      <alignment/>
    </xf>
    <xf numFmtId="3" fontId="23" fillId="0" borderId="22" xfId="0" applyNumberFormat="1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3" fontId="23" fillId="4" borderId="42" xfId="0" applyNumberFormat="1" applyFont="1" applyFill="1" applyBorder="1" applyAlignment="1">
      <alignment horizontal="center" vertical="center" wrapText="1"/>
    </xf>
    <xf numFmtId="0" fontId="23" fillId="0" borderId="74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75" xfId="0" applyFont="1" applyBorder="1" applyAlignment="1">
      <alignment/>
    </xf>
    <xf numFmtId="0" fontId="23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4" fontId="23" fillId="0" borderId="23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/>
    </xf>
    <xf numFmtId="0" fontId="23" fillId="0" borderId="21" xfId="0" applyFont="1" applyBorder="1" applyAlignment="1">
      <alignment/>
    </xf>
    <xf numFmtId="0" fontId="25" fillId="4" borderId="6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73" xfId="0" applyFont="1" applyBorder="1" applyAlignment="1">
      <alignment horizontal="center" vertical="top" wrapText="1"/>
    </xf>
    <xf numFmtId="0" fontId="23" fillId="0" borderId="56" xfId="0" applyFont="1" applyBorder="1" applyAlignment="1">
      <alignment/>
    </xf>
    <xf numFmtId="0" fontId="23" fillId="0" borderId="57" xfId="0" applyFont="1" applyBorder="1" applyAlignment="1">
      <alignment/>
    </xf>
    <xf numFmtId="0" fontId="25" fillId="0" borderId="48" xfId="0" applyFont="1" applyBorder="1" applyAlignment="1">
      <alignment horizontal="center" vertical="top" wrapText="1"/>
    </xf>
    <xf numFmtId="2" fontId="23" fillId="4" borderId="65" xfId="0" applyNumberFormat="1" applyFont="1" applyFill="1" applyBorder="1" applyAlignment="1">
      <alignment horizontal="center" vertical="center" wrapText="1"/>
    </xf>
    <xf numFmtId="9" fontId="23" fillId="4" borderId="60" xfId="0" applyNumberFormat="1" applyFont="1" applyFill="1" applyBorder="1" applyAlignment="1">
      <alignment horizontal="center" vertical="center" wrapText="1"/>
    </xf>
    <xf numFmtId="3" fontId="23" fillId="4" borderId="67" xfId="0" applyNumberFormat="1" applyFont="1" applyFill="1" applyBorder="1" applyAlignment="1">
      <alignment horizontal="center" vertical="center" wrapText="1"/>
    </xf>
    <xf numFmtId="3" fontId="23" fillId="4" borderId="60" xfId="0" applyNumberFormat="1" applyFont="1" applyFill="1" applyBorder="1" applyAlignment="1">
      <alignment horizontal="center" vertical="center" wrapText="1"/>
    </xf>
    <xf numFmtId="4" fontId="25" fillId="0" borderId="31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Fill="1" applyBorder="1" applyAlignment="1">
      <alignment horizontal="center" vertical="center" wrapText="1"/>
    </xf>
    <xf numFmtId="4" fontId="23" fillId="0" borderId="76" xfId="0" applyNumberFormat="1" applyFont="1" applyBorder="1" applyAlignment="1">
      <alignment horizontal="center" vertical="center" wrapText="1"/>
    </xf>
    <xf numFmtId="4" fontId="25" fillId="0" borderId="73" xfId="0" applyNumberFormat="1" applyFont="1" applyFill="1" applyBorder="1" applyAlignment="1">
      <alignment horizontal="center" vertical="center" wrapText="1"/>
    </xf>
    <xf numFmtId="4" fontId="23" fillId="0" borderId="77" xfId="0" applyNumberFormat="1" applyFont="1" applyBorder="1" applyAlignment="1">
      <alignment horizontal="center" vertical="center" wrapText="1"/>
    </xf>
    <xf numFmtId="4" fontId="23" fillId="0" borderId="65" xfId="0" applyNumberFormat="1" applyFont="1" applyBorder="1" applyAlignment="1">
      <alignment horizontal="center" vertical="center" wrapText="1"/>
    </xf>
    <xf numFmtId="4" fontId="25" fillId="0" borderId="65" xfId="0" applyNumberFormat="1" applyFont="1" applyFill="1" applyBorder="1" applyAlignment="1">
      <alignment horizontal="center" vertical="center" wrapText="1"/>
    </xf>
    <xf numFmtId="0" fontId="23" fillId="0" borderId="74" xfId="0" applyFont="1" applyBorder="1" applyAlignment="1">
      <alignment horizontal="center" wrapText="1"/>
    </xf>
    <xf numFmtId="0" fontId="23" fillId="0" borderId="41" xfId="0" applyFont="1" applyFill="1" applyBorder="1" applyAlignment="1">
      <alignment horizontal="center" vertical="center" wrapText="1"/>
    </xf>
    <xf numFmtId="4" fontId="23" fillId="0" borderId="60" xfId="0" applyNumberFormat="1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4" fontId="23" fillId="0" borderId="72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4" fontId="25" fillId="0" borderId="73" xfId="0" applyNumberFormat="1" applyFont="1" applyBorder="1" applyAlignment="1">
      <alignment horizontal="center" vertical="center" wrapText="1"/>
    </xf>
    <xf numFmtId="184" fontId="23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184" fontId="23" fillId="0" borderId="17" xfId="0" applyNumberFormat="1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" fontId="23" fillId="0" borderId="31" xfId="0" applyNumberFormat="1" applyFont="1" applyBorder="1" applyAlignment="1">
      <alignment horizontal="center" vertical="center" wrapText="1"/>
    </xf>
    <xf numFmtId="4" fontId="23" fillId="0" borderId="45" xfId="0" applyNumberFormat="1" applyFont="1" applyBorder="1" applyAlignment="1">
      <alignment horizontal="center" vertical="center" wrapText="1"/>
    </xf>
    <xf numFmtId="4" fontId="25" fillId="0" borderId="78" xfId="0" applyNumberFormat="1" applyFont="1" applyBorder="1" applyAlignment="1">
      <alignment horizontal="center" vertical="center" wrapText="1"/>
    </xf>
    <xf numFmtId="3" fontId="23" fillId="0" borderId="25" xfId="0" applyNumberFormat="1" applyFont="1" applyBorder="1" applyAlignment="1">
      <alignment horizontal="center" vertical="center" wrapText="1"/>
    </xf>
    <xf numFmtId="3" fontId="23" fillId="0" borderId="27" xfId="0" applyNumberFormat="1" applyFont="1" applyBorder="1" applyAlignment="1">
      <alignment horizontal="center" vertical="center" wrapText="1"/>
    </xf>
    <xf numFmtId="4" fontId="25" fillId="0" borderId="31" xfId="0" applyNumberFormat="1" applyFont="1" applyBorder="1" applyAlignment="1">
      <alignment horizontal="center"/>
    </xf>
    <xf numFmtId="4" fontId="25" fillId="0" borderId="73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 wrapText="1"/>
    </xf>
    <xf numFmtId="185" fontId="25" fillId="0" borderId="0" xfId="0" applyNumberFormat="1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wrapText="1"/>
    </xf>
    <xf numFmtId="0" fontId="23" fillId="0" borderId="22" xfId="0" applyFont="1" applyBorder="1" applyAlignment="1">
      <alignment vertical="top" wrapText="1"/>
    </xf>
    <xf numFmtId="171" fontId="23" fillId="0" borderId="17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23" fillId="4" borderId="41" xfId="0" applyNumberFormat="1" applyFont="1" applyFill="1" applyBorder="1" applyAlignment="1">
      <alignment horizontal="center" vertical="center" wrapText="1"/>
    </xf>
    <xf numFmtId="3" fontId="23" fillId="4" borderId="27" xfId="0" applyNumberFormat="1" applyFont="1" applyFill="1" applyBorder="1" applyAlignment="1">
      <alignment horizontal="center" vertical="center" wrapText="1"/>
    </xf>
    <xf numFmtId="4" fontId="23" fillId="4" borderId="7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Border="1" applyAlignment="1">
      <alignment vertical="top" wrapText="1"/>
    </xf>
    <xf numFmtId="4" fontId="23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3" fontId="23" fillId="4" borderId="62" xfId="0" applyNumberFormat="1" applyFont="1" applyFill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4" fontId="23" fillId="4" borderId="79" xfId="0" applyNumberFormat="1" applyFont="1" applyFill="1" applyBorder="1" applyAlignment="1">
      <alignment horizontal="center" vertical="center" wrapText="1"/>
    </xf>
    <xf numFmtId="4" fontId="23" fillId="0" borderId="70" xfId="0" applyNumberFormat="1" applyFont="1" applyFill="1" applyBorder="1" applyAlignment="1">
      <alignment horizontal="center" vertical="center" wrapText="1"/>
    </xf>
    <xf numFmtId="4" fontId="25" fillId="0" borderId="80" xfId="0" applyNumberFormat="1" applyFont="1" applyFill="1" applyBorder="1" applyAlignment="1">
      <alignment horizontal="center" vertical="center" wrapText="1"/>
    </xf>
    <xf numFmtId="3" fontId="23" fillId="4" borderId="46" xfId="0" applyNumberFormat="1" applyFont="1" applyFill="1" applyBorder="1" applyAlignment="1">
      <alignment horizontal="center" vertical="center" wrapText="1"/>
    </xf>
    <xf numFmtId="3" fontId="23" fillId="4" borderId="47" xfId="0" applyNumberFormat="1" applyFont="1" applyFill="1" applyBorder="1" applyAlignment="1">
      <alignment horizontal="center" vertical="center" wrapText="1"/>
    </xf>
    <xf numFmtId="3" fontId="23" fillId="4" borderId="25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 wrapText="1"/>
    </xf>
    <xf numFmtId="3" fontId="23" fillId="4" borderId="45" xfId="0" applyNumberFormat="1" applyFont="1" applyFill="1" applyBorder="1" applyAlignment="1">
      <alignment horizontal="center" vertical="center" wrapText="1"/>
    </xf>
    <xf numFmtId="4" fontId="23" fillId="4" borderId="59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4" fontId="23" fillId="0" borderId="32" xfId="0" applyNumberFormat="1" applyFont="1" applyFill="1" applyBorder="1" applyAlignment="1">
      <alignment vertical="center" wrapText="1"/>
    </xf>
    <xf numFmtId="4" fontId="23" fillId="0" borderId="59" xfId="0" applyNumberFormat="1" applyFont="1" applyFill="1" applyBorder="1" applyAlignment="1">
      <alignment horizontal="center" vertical="center" wrapText="1"/>
    </xf>
    <xf numFmtId="4" fontId="23" fillId="0" borderId="73" xfId="0" applyNumberFormat="1" applyFont="1" applyFill="1" applyBorder="1" applyAlignment="1">
      <alignment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10" fontId="23" fillId="0" borderId="0" xfId="0" applyNumberFormat="1" applyFont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4" fontId="23" fillId="0" borderId="24" xfId="0" applyNumberFormat="1" applyFont="1" applyBorder="1" applyAlignment="1">
      <alignment horizontal="center" vertical="center" wrapText="1"/>
    </xf>
    <xf numFmtId="183" fontId="23" fillId="0" borderId="29" xfId="0" applyNumberFormat="1" applyFont="1" applyBorder="1" applyAlignment="1">
      <alignment horizontal="center" vertical="center" wrapText="1"/>
    </xf>
    <xf numFmtId="183" fontId="23" fillId="0" borderId="59" xfId="0" applyNumberFormat="1" applyFont="1" applyBorder="1" applyAlignment="1">
      <alignment horizontal="center" vertical="center" wrapText="1"/>
    </xf>
    <xf numFmtId="171" fontId="25" fillId="0" borderId="17" xfId="0" applyNumberFormat="1" applyFont="1" applyBorder="1" applyAlignment="1">
      <alignment vertical="center" wrapText="1"/>
    </xf>
    <xf numFmtId="4" fontId="23" fillId="0" borderId="81" xfId="0" applyNumberFormat="1" applyFont="1" applyBorder="1" applyAlignment="1">
      <alignment horizontal="center" vertical="center" wrapText="1"/>
    </xf>
    <xf numFmtId="4" fontId="23" fillId="0" borderId="82" xfId="0" applyNumberFormat="1" applyFont="1" applyBorder="1" applyAlignment="1">
      <alignment horizontal="center" vertical="center" wrapText="1"/>
    </xf>
    <xf numFmtId="4" fontId="23" fillId="0" borderId="80" xfId="0" applyNumberFormat="1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top" wrapText="1"/>
    </xf>
    <xf numFmtId="0" fontId="29" fillId="0" borderId="32" xfId="0" applyFont="1" applyBorder="1" applyAlignment="1">
      <alignment horizontal="center" vertical="top" wrapText="1"/>
    </xf>
    <xf numFmtId="0" fontId="29" fillId="0" borderId="59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3" fontId="23" fillId="0" borderId="0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top" wrapText="1"/>
    </xf>
    <xf numFmtId="3" fontId="23" fillId="0" borderId="59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top" wrapText="1"/>
    </xf>
    <xf numFmtId="4" fontId="23" fillId="0" borderId="25" xfId="0" applyNumberFormat="1" applyFont="1" applyBorder="1" applyAlignment="1">
      <alignment horizontal="center" vertical="center" wrapText="1"/>
    </xf>
    <xf numFmtId="4" fontId="23" fillId="0" borderId="62" xfId="0" applyNumberFormat="1" applyFont="1" applyBorder="1" applyAlignment="1">
      <alignment horizontal="center" vertical="center" wrapText="1"/>
    </xf>
    <xf numFmtId="4" fontId="23" fillId="0" borderId="79" xfId="0" applyNumberFormat="1" applyFont="1" applyBorder="1" applyAlignment="1">
      <alignment horizontal="center" vertical="center" wrapText="1"/>
    </xf>
    <xf numFmtId="4" fontId="23" fillId="0" borderId="41" xfId="0" applyNumberFormat="1" applyFont="1" applyBorder="1" applyAlignment="1">
      <alignment horizontal="center" vertical="center" wrapText="1"/>
    </xf>
    <xf numFmtId="4" fontId="23" fillId="0" borderId="71" xfId="0" applyNumberFormat="1" applyFont="1" applyBorder="1" applyAlignment="1">
      <alignment horizontal="center" vertical="center" wrapText="1"/>
    </xf>
    <xf numFmtId="4" fontId="25" fillId="0" borderId="48" xfId="0" applyNumberFormat="1" applyFont="1" applyBorder="1" applyAlignment="1">
      <alignment horizontal="center" vertical="center" wrapText="1"/>
    </xf>
    <xf numFmtId="0" fontId="23" fillId="4" borderId="60" xfId="0" applyFont="1" applyFill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top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4" fontId="23" fillId="0" borderId="22" xfId="0" applyNumberFormat="1" applyFont="1" applyBorder="1" applyAlignment="1">
      <alignment horizontal="center" vertical="center" wrapText="1"/>
    </xf>
    <xf numFmtId="183" fontId="23" fillId="0" borderId="23" xfId="0" applyNumberFormat="1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183" fontId="23" fillId="0" borderId="79" xfId="0" applyNumberFormat="1" applyFont="1" applyBorder="1" applyAlignment="1">
      <alignment horizontal="center" vertical="center" wrapText="1"/>
    </xf>
    <xf numFmtId="3" fontId="23" fillId="0" borderId="58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184" fontId="23" fillId="0" borderId="0" xfId="0" applyNumberFormat="1" applyFont="1" applyBorder="1" applyAlignment="1">
      <alignment horizontal="center"/>
    </xf>
    <xf numFmtId="4" fontId="25" fillId="0" borderId="33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 horizontal="center" vertical="center"/>
    </xf>
    <xf numFmtId="3" fontId="23" fillId="4" borderId="53" xfId="0" applyNumberFormat="1" applyFont="1" applyFill="1" applyBorder="1" applyAlignment="1">
      <alignment horizontal="center" vertical="center" wrapText="1"/>
    </xf>
    <xf numFmtId="4" fontId="25" fillId="0" borderId="37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1" fontId="23" fillId="4" borderId="45" xfId="0" applyNumberFormat="1" applyFont="1" applyFill="1" applyBorder="1" applyAlignment="1">
      <alignment horizontal="center" vertical="center" wrapText="1"/>
    </xf>
    <xf numFmtId="4" fontId="23" fillId="0" borderId="78" xfId="0" applyNumberFormat="1" applyFont="1" applyBorder="1" applyAlignment="1">
      <alignment horizontal="center" vertical="center" wrapText="1"/>
    </xf>
    <xf numFmtId="4" fontId="23" fillId="4" borderId="45" xfId="0" applyNumberFormat="1" applyFont="1" applyFill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4" fontId="23" fillId="4" borderId="58" xfId="0" applyNumberFormat="1" applyFont="1" applyFill="1" applyBorder="1" applyAlignment="1">
      <alignment horizontal="center" vertical="center" wrapText="1"/>
    </xf>
    <xf numFmtId="4" fontId="23" fillId="4" borderId="25" xfId="0" applyNumberFormat="1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center" vertical="center" wrapText="1"/>
    </xf>
    <xf numFmtId="0" fontId="23" fillId="4" borderId="41" xfId="0" applyFont="1" applyFill="1" applyBorder="1" applyAlignment="1">
      <alignment horizontal="center" wrapText="1"/>
    </xf>
    <xf numFmtId="4" fontId="23" fillId="4" borderId="46" xfId="0" applyNumberFormat="1" applyFont="1" applyFill="1" applyBorder="1" applyAlignment="1">
      <alignment horizontal="center" vertical="center" wrapText="1"/>
    </xf>
    <xf numFmtId="171" fontId="23" fillId="0" borderId="17" xfId="0" applyNumberFormat="1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4" fontId="23" fillId="0" borderId="47" xfId="0" applyNumberFormat="1" applyFont="1" applyBorder="1" applyAlignment="1">
      <alignment horizontal="center" vertical="center" wrapText="1"/>
    </xf>
    <xf numFmtId="4" fontId="23" fillId="0" borderId="46" xfId="0" applyNumberFormat="1" applyFont="1" applyBorder="1" applyAlignment="1">
      <alignment horizontal="center" vertical="center" wrapText="1"/>
    </xf>
    <xf numFmtId="4" fontId="25" fillId="0" borderId="53" xfId="0" applyNumberFormat="1" applyFont="1" applyBorder="1" applyAlignment="1">
      <alignment horizontal="center" vertical="center" wrapText="1"/>
    </xf>
    <xf numFmtId="2" fontId="23" fillId="4" borderId="43" xfId="0" applyNumberFormat="1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3" fillId="4" borderId="77" xfId="0" applyFont="1" applyFill="1" applyBorder="1" applyAlignment="1">
      <alignment horizontal="center" vertical="center" wrapText="1"/>
    </xf>
    <xf numFmtId="0" fontId="23" fillId="4" borderId="67" xfId="0" applyFont="1" applyFill="1" applyBorder="1" applyAlignment="1">
      <alignment horizontal="center" vertical="center" wrapText="1"/>
    </xf>
    <xf numFmtId="4" fontId="23" fillId="4" borderId="63" xfId="0" applyNumberFormat="1" applyFont="1" applyFill="1" applyBorder="1" applyAlignment="1">
      <alignment horizontal="center" vertical="center" wrapText="1"/>
    </xf>
    <xf numFmtId="4" fontId="23" fillId="4" borderId="76" xfId="0" applyNumberFormat="1" applyFont="1" applyFill="1" applyBorder="1" applyAlignment="1">
      <alignment horizontal="center" vertical="center" wrapText="1"/>
    </xf>
    <xf numFmtId="4" fontId="23" fillId="0" borderId="58" xfId="0" applyNumberFormat="1" applyFont="1" applyBorder="1" applyAlignment="1">
      <alignment horizontal="center" vertical="center" wrapText="1"/>
    </xf>
    <xf numFmtId="0" fontId="23" fillId="4" borderId="60" xfId="0" applyFont="1" applyFill="1" applyBorder="1" applyAlignment="1">
      <alignment horizontal="center" vertical="top" wrapText="1"/>
    </xf>
    <xf numFmtId="0" fontId="35" fillId="4" borderId="62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4" fontId="23" fillId="4" borderId="15" xfId="0" applyNumberFormat="1" applyFont="1" applyFill="1" applyBorder="1" applyAlignment="1">
      <alignment horizontal="center" vertical="center" wrapText="1"/>
    </xf>
    <xf numFmtId="0" fontId="23" fillId="4" borderId="60" xfId="0" applyFont="1" applyFill="1" applyBorder="1" applyAlignment="1">
      <alignment horizontal="center" wrapText="1"/>
    </xf>
    <xf numFmtId="0" fontId="23" fillId="0" borderId="65" xfId="0" applyFont="1" applyFill="1" applyBorder="1" applyAlignment="1">
      <alignment horizontal="center" vertical="center" wrapText="1"/>
    </xf>
    <xf numFmtId="4" fontId="23" fillId="0" borderId="44" xfId="0" applyNumberFormat="1" applyFont="1" applyFill="1" applyBorder="1" applyAlignment="1">
      <alignment horizontal="center" vertical="center" wrapText="1"/>
    </xf>
    <xf numFmtId="4" fontId="23" fillId="4" borderId="43" xfId="0" applyNumberFormat="1" applyFont="1" applyFill="1" applyBorder="1" applyAlignment="1">
      <alignment horizontal="center" wrapText="1"/>
    </xf>
    <xf numFmtId="2" fontId="23" fillId="4" borderId="50" xfId="0" applyNumberFormat="1" applyFont="1" applyFill="1" applyBorder="1" applyAlignment="1">
      <alignment horizontal="center" vertical="center" wrapText="1"/>
    </xf>
    <xf numFmtId="2" fontId="23" fillId="4" borderId="41" xfId="0" applyNumberFormat="1" applyFont="1" applyFill="1" applyBorder="1" applyAlignment="1">
      <alignment horizontal="center" vertical="center" wrapText="1"/>
    </xf>
    <xf numFmtId="4" fontId="35" fillId="4" borderId="76" xfId="0" applyNumberFormat="1" applyFont="1" applyFill="1" applyBorder="1" applyAlignment="1">
      <alignment horizontal="center" vertical="center" wrapText="1"/>
    </xf>
    <xf numFmtId="4" fontId="23" fillId="4" borderId="64" xfId="0" applyNumberFormat="1" applyFont="1" applyFill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4" borderId="64" xfId="0" applyFont="1" applyFill="1" applyBorder="1" applyAlignment="1">
      <alignment horizontal="center" vertical="center" wrapText="1"/>
    </xf>
    <xf numFmtId="4" fontId="23" fillId="4" borderId="82" xfId="0" applyNumberFormat="1" applyFont="1" applyFill="1" applyBorder="1" applyAlignment="1">
      <alignment horizontal="center" vertical="center" wrapText="1"/>
    </xf>
    <xf numFmtId="4" fontId="23" fillId="4" borderId="83" xfId="0" applyNumberFormat="1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4" fontId="23" fillId="4" borderId="66" xfId="0" applyNumberFormat="1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wrapText="1"/>
    </xf>
    <xf numFmtId="3" fontId="23" fillId="4" borderId="22" xfId="0" applyNumberFormat="1" applyFont="1" applyFill="1" applyBorder="1" applyAlignment="1">
      <alignment horizontal="center" vertical="center" wrapText="1"/>
    </xf>
    <xf numFmtId="191" fontId="23" fillId="4" borderId="41" xfId="0" applyNumberFormat="1" applyFont="1" applyFill="1" applyBorder="1" applyAlignment="1">
      <alignment horizontal="center" vertical="center" wrapText="1"/>
    </xf>
    <xf numFmtId="3" fontId="23" fillId="4" borderId="64" xfId="0" applyNumberFormat="1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 wrapText="1"/>
    </xf>
    <xf numFmtId="0" fontId="23" fillId="4" borderId="72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3" fontId="27" fillId="4" borderId="46" xfId="0" applyNumberFormat="1" applyFont="1" applyFill="1" applyBorder="1" applyAlignment="1">
      <alignment horizontal="center" vertical="center" wrapText="1"/>
    </xf>
    <xf numFmtId="4" fontId="27" fillId="4" borderId="71" xfId="0" applyNumberFormat="1" applyFont="1" applyFill="1" applyBorder="1" applyAlignment="1">
      <alignment horizontal="center" vertical="center" wrapText="1"/>
    </xf>
    <xf numFmtId="185" fontId="23" fillId="4" borderId="43" xfId="0" applyNumberFormat="1" applyFont="1" applyFill="1" applyBorder="1" applyAlignment="1">
      <alignment horizontal="center" vertical="top" wrapText="1"/>
    </xf>
    <xf numFmtId="0" fontId="23" fillId="4" borderId="61" xfId="0" applyFont="1" applyFill="1" applyBorder="1" applyAlignment="1">
      <alignment horizontal="center" wrapText="1"/>
    </xf>
    <xf numFmtId="0" fontId="23" fillId="4" borderId="77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2" fontId="23" fillId="4" borderId="71" xfId="0" applyNumberFormat="1" applyFont="1" applyFill="1" applyBorder="1" applyAlignment="1">
      <alignment horizontal="center" vertical="center" wrapText="1"/>
    </xf>
    <xf numFmtId="0" fontId="23" fillId="0" borderId="54" xfId="0" applyFont="1" applyBorder="1" applyAlignment="1">
      <alignment horizontal="center" wrapText="1"/>
    </xf>
    <xf numFmtId="0" fontId="25" fillId="0" borderId="21" xfId="0" applyFont="1" applyBorder="1" applyAlignment="1">
      <alignment horizontal="center" vertical="center" wrapText="1"/>
    </xf>
    <xf numFmtId="0" fontId="23" fillId="4" borderId="77" xfId="0" applyFont="1" applyFill="1" applyBorder="1" applyAlignment="1">
      <alignment horizontal="center" vertical="top" wrapText="1"/>
    </xf>
    <xf numFmtId="0" fontId="23" fillId="4" borderId="62" xfId="0" applyFont="1" applyFill="1" applyBorder="1" applyAlignment="1">
      <alignment horizontal="center" vertical="top" wrapText="1"/>
    </xf>
    <xf numFmtId="171" fontId="23" fillId="4" borderId="76" xfId="0" applyNumberFormat="1" applyFont="1" applyFill="1" applyBorder="1" applyAlignment="1">
      <alignment horizontal="center" vertical="top" wrapText="1"/>
    </xf>
    <xf numFmtId="171" fontId="23" fillId="4" borderId="76" xfId="0" applyNumberFormat="1" applyFont="1" applyFill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/>
    </xf>
    <xf numFmtId="0" fontId="23" fillId="4" borderId="60" xfId="0" applyFont="1" applyFill="1" applyBorder="1" applyAlignment="1">
      <alignment horizontal="center"/>
    </xf>
    <xf numFmtId="171" fontId="23" fillId="4" borderId="43" xfId="0" applyNumberFormat="1" applyFont="1" applyFill="1" applyBorder="1" applyAlignment="1">
      <alignment horizontal="center"/>
    </xf>
    <xf numFmtId="0" fontId="23" fillId="4" borderId="67" xfId="0" applyFont="1" applyFill="1" applyBorder="1" applyAlignment="1">
      <alignment horizontal="center" wrapText="1"/>
    </xf>
    <xf numFmtId="0" fontId="23" fillId="4" borderId="62" xfId="0" applyFont="1" applyFill="1" applyBorder="1" applyAlignment="1">
      <alignment horizontal="center" wrapText="1"/>
    </xf>
    <xf numFmtId="4" fontId="23" fillId="4" borderId="76" xfId="0" applyNumberFormat="1" applyFont="1" applyFill="1" applyBorder="1" applyAlignment="1">
      <alignment horizontal="center" wrapText="1"/>
    </xf>
    <xf numFmtId="0" fontId="25" fillId="4" borderId="50" xfId="0" applyFont="1" applyFill="1" applyBorder="1" applyAlignment="1">
      <alignment horizontal="center" wrapText="1"/>
    </xf>
    <xf numFmtId="0" fontId="36" fillId="0" borderId="0" xfId="0" applyFont="1" applyAlignment="1">
      <alignment/>
    </xf>
    <xf numFmtId="0" fontId="23" fillId="4" borderId="56" xfId="0" applyFont="1" applyFill="1" applyBorder="1" applyAlignment="1">
      <alignment horizontal="center" vertical="top" wrapText="1"/>
    </xf>
    <xf numFmtId="0" fontId="23" fillId="0" borderId="48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3" fillId="0" borderId="21" xfId="0" applyFont="1" applyBorder="1" applyAlignment="1">
      <alignment horizont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30" xfId="0" applyFont="1" applyBorder="1" applyAlignment="1">
      <alignment vertical="top" wrapText="1"/>
    </xf>
    <xf numFmtId="4" fontId="25" fillId="0" borderId="80" xfId="0" applyNumberFormat="1" applyFont="1" applyBorder="1" applyAlignment="1">
      <alignment horizontal="center" vertical="center" wrapText="1"/>
    </xf>
    <xf numFmtId="3" fontId="23" fillId="0" borderId="76" xfId="0" applyNumberFormat="1" applyFont="1" applyFill="1" applyBorder="1" applyAlignment="1">
      <alignment horizontal="center" vertical="center" wrapText="1"/>
    </xf>
    <xf numFmtId="3" fontId="23" fillId="0" borderId="43" xfId="0" applyNumberFormat="1" applyFont="1" applyFill="1" applyBorder="1" applyAlignment="1">
      <alignment horizontal="center" vertical="center" wrapText="1"/>
    </xf>
    <xf numFmtId="9" fontId="23" fillId="0" borderId="43" xfId="0" applyNumberFormat="1" applyFont="1" applyFill="1" applyBorder="1" applyAlignment="1">
      <alignment horizontal="center" vertical="center" wrapText="1"/>
    </xf>
    <xf numFmtId="2" fontId="23" fillId="0" borderId="44" xfId="0" applyNumberFormat="1" applyFont="1" applyFill="1" applyBorder="1" applyAlignment="1">
      <alignment horizontal="center" vertical="center" wrapText="1"/>
    </xf>
    <xf numFmtId="4" fontId="25" fillId="0" borderId="75" xfId="0" applyNumberFormat="1" applyFont="1" applyBorder="1" applyAlignment="1">
      <alignment horizontal="center" vertical="center" wrapText="1"/>
    </xf>
    <xf numFmtId="4" fontId="23" fillId="4" borderId="43" xfId="0" applyNumberFormat="1" applyFont="1" applyFill="1" applyBorder="1" applyAlignment="1">
      <alignment horizontal="center"/>
    </xf>
    <xf numFmtId="0" fontId="25" fillId="4" borderId="49" xfId="0" applyFont="1" applyFill="1" applyBorder="1" applyAlignment="1">
      <alignment horizontal="center" wrapText="1"/>
    </xf>
    <xf numFmtId="0" fontId="23" fillId="4" borderId="47" xfId="0" applyFont="1" applyFill="1" applyBorder="1" applyAlignment="1">
      <alignment horizontal="center" wrapText="1"/>
    </xf>
    <xf numFmtId="0" fontId="23" fillId="4" borderId="46" xfId="0" applyFont="1" applyFill="1" applyBorder="1" applyAlignment="1">
      <alignment horizontal="center" wrapText="1"/>
    </xf>
    <xf numFmtId="4" fontId="25" fillId="0" borderId="28" xfId="0" applyNumberFormat="1" applyFont="1" applyFill="1" applyBorder="1" applyAlignment="1">
      <alignment horizontal="center" vertical="center" wrapText="1"/>
    </xf>
    <xf numFmtId="3" fontId="23" fillId="4" borderId="41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49" fontId="37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/>
    </xf>
    <xf numFmtId="49" fontId="39" fillId="0" borderId="0" xfId="0" applyNumberFormat="1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Fill="1" applyAlignment="1">
      <alignment horizontal="left"/>
    </xf>
    <xf numFmtId="49" fontId="41" fillId="0" borderId="0" xfId="0" applyNumberFormat="1" applyFont="1" applyFill="1" applyBorder="1" applyAlignment="1">
      <alignment horizontal="left"/>
    </xf>
    <xf numFmtId="0" fontId="41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24" fillId="0" borderId="0" xfId="0" applyFont="1" applyAlignment="1">
      <alignment/>
    </xf>
    <xf numFmtId="0" fontId="43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0" fontId="38" fillId="0" borderId="0" xfId="0" applyFont="1" applyAlignment="1">
      <alignment horizontal="center" vertical="top"/>
    </xf>
    <xf numFmtId="4" fontId="26" fillId="0" borderId="34" xfId="0" applyNumberFormat="1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3" fontId="23" fillId="0" borderId="38" xfId="0" applyNumberFormat="1" applyFont="1" applyBorder="1" applyAlignment="1">
      <alignment horizontal="center" vertical="center" wrapText="1"/>
    </xf>
    <xf numFmtId="3" fontId="23" fillId="0" borderId="64" xfId="0" applyNumberFormat="1" applyFont="1" applyBorder="1" applyAlignment="1">
      <alignment horizontal="center" vertical="center" wrapText="1"/>
    </xf>
    <xf numFmtId="4" fontId="23" fillId="0" borderId="68" xfId="0" applyNumberFormat="1" applyFont="1" applyBorder="1" applyAlignment="1">
      <alignment horizontal="center" vertical="center" wrapText="1"/>
    </xf>
    <xf numFmtId="4" fontId="23" fillId="0" borderId="40" xfId="0" applyNumberFormat="1" applyFont="1" applyBorder="1" applyAlignment="1">
      <alignment horizontal="center" vertical="center" wrapText="1"/>
    </xf>
    <xf numFmtId="4" fontId="23" fillId="0" borderId="34" xfId="0" applyNumberFormat="1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/>
    </xf>
    <xf numFmtId="4" fontId="23" fillId="4" borderId="29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0" xfId="0" applyAlignment="1">
      <alignment horizontal="center"/>
    </xf>
    <xf numFmtId="4" fontId="23" fillId="0" borderId="2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4" fontId="26" fillId="0" borderId="31" xfId="0" applyNumberFormat="1" applyFont="1" applyBorder="1" applyAlignment="1">
      <alignment horizontal="center" vertical="center" wrapText="1"/>
    </xf>
    <xf numFmtId="4" fontId="26" fillId="0" borderId="60" xfId="0" applyNumberFormat="1" applyFont="1" applyBorder="1" applyAlignment="1">
      <alignment horizontal="center" vertical="center" wrapText="1"/>
    </xf>
    <xf numFmtId="3" fontId="23" fillId="0" borderId="41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4" fontId="26" fillId="0" borderId="65" xfId="0" applyNumberFormat="1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5" fillId="0" borderId="21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wrapText="1"/>
    </xf>
    <xf numFmtId="0" fontId="23" fillId="0" borderId="41" xfId="0" applyFont="1" applyFill="1" applyBorder="1" applyAlignment="1">
      <alignment horizontal="center" vertical="top" wrapText="1"/>
    </xf>
    <xf numFmtId="3" fontId="23" fillId="0" borderId="71" xfId="0" applyNumberFormat="1" applyFont="1" applyFill="1" applyBorder="1" applyAlignment="1">
      <alignment horizontal="center" vertical="center" wrapText="1"/>
    </xf>
    <xf numFmtId="4" fontId="23" fillId="0" borderId="56" xfId="0" applyNumberFormat="1" applyFont="1" applyFill="1" applyBorder="1" applyAlignment="1">
      <alignment horizontal="center" vertical="center" wrapText="1"/>
    </xf>
    <xf numFmtId="3" fontId="23" fillId="4" borderId="71" xfId="0" applyNumberFormat="1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wrapText="1"/>
    </xf>
    <xf numFmtId="0" fontId="23" fillId="4" borderId="22" xfId="0" applyFont="1" applyFill="1" applyBorder="1" applyAlignment="1">
      <alignment horizontal="center" vertical="top" wrapText="1"/>
    </xf>
    <xf numFmtId="3" fontId="23" fillId="4" borderId="23" xfId="0" applyNumberFormat="1" applyFont="1" applyFill="1" applyBorder="1" applyAlignment="1">
      <alignment horizontal="center" vertical="center" wrapText="1"/>
    </xf>
    <xf numFmtId="4" fontId="23" fillId="0" borderId="75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vertical="top" wrapText="1"/>
    </xf>
    <xf numFmtId="0" fontId="0" fillId="0" borderId="0" xfId="0" applyFont="1" applyFill="1" applyAlignment="1">
      <alignment/>
    </xf>
    <xf numFmtId="4" fontId="23" fillId="4" borderId="30" xfId="0" applyNumberFormat="1" applyFont="1" applyFill="1" applyBorder="1" applyAlignment="1">
      <alignment horizontal="center" vertical="center" wrapText="1"/>
    </xf>
    <xf numFmtId="4" fontId="23" fillId="4" borderId="22" xfId="0" applyNumberFormat="1" applyFont="1" applyFill="1" applyBorder="1" applyAlignment="1">
      <alignment horizontal="center" vertical="center" wrapText="1"/>
    </xf>
    <xf numFmtId="4" fontId="23" fillId="0" borderId="84" xfId="0" applyNumberFormat="1" applyFont="1" applyBorder="1" applyAlignment="1">
      <alignment horizontal="center" vertical="center" wrapText="1"/>
    </xf>
    <xf numFmtId="0" fontId="25" fillId="4" borderId="61" xfId="0" applyFont="1" applyFill="1" applyBorder="1" applyAlignment="1">
      <alignment horizontal="center" vertical="top" wrapText="1"/>
    </xf>
    <xf numFmtId="3" fontId="23" fillId="4" borderId="58" xfId="0" applyNumberFormat="1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top" wrapText="1"/>
    </xf>
    <xf numFmtId="3" fontId="23" fillId="0" borderId="53" xfId="0" applyNumberFormat="1" applyFont="1" applyFill="1" applyBorder="1" applyAlignment="1">
      <alignment horizontal="center" vertical="center" wrapText="1"/>
    </xf>
    <xf numFmtId="4" fontId="25" fillId="0" borderId="57" xfId="0" applyNumberFormat="1" applyFont="1" applyBorder="1" applyAlignment="1">
      <alignment horizontal="center" vertical="center" wrapText="1"/>
    </xf>
    <xf numFmtId="3" fontId="46" fillId="4" borderId="46" xfId="0" applyNumberFormat="1" applyFont="1" applyFill="1" applyBorder="1" applyAlignment="1">
      <alignment horizontal="center" vertical="center" wrapText="1"/>
    </xf>
    <xf numFmtId="0" fontId="27" fillId="4" borderId="50" xfId="0" applyFont="1" applyFill="1" applyBorder="1" applyAlignment="1">
      <alignment horizontal="center" vertical="center" wrapText="1"/>
    </xf>
    <xf numFmtId="3" fontId="27" fillId="4" borderId="47" xfId="0" applyNumberFormat="1" applyFont="1" applyFill="1" applyBorder="1" applyAlignment="1">
      <alignment horizontal="center" vertical="center" wrapText="1"/>
    </xf>
    <xf numFmtId="4" fontId="27" fillId="4" borderId="69" xfId="0" applyNumberFormat="1" applyFont="1" applyFill="1" applyBorder="1" applyAlignment="1">
      <alignment horizontal="center" vertical="center" wrapText="1"/>
    </xf>
    <xf numFmtId="2" fontId="23" fillId="4" borderId="43" xfId="0" applyNumberFormat="1" applyFont="1" applyFill="1" applyBorder="1" applyAlignment="1">
      <alignment horizontal="center" wrapText="1"/>
    </xf>
    <xf numFmtId="0" fontId="23" fillId="4" borderId="84" xfId="0" applyFont="1" applyFill="1" applyBorder="1" applyAlignment="1">
      <alignment horizontal="center" vertical="center" wrapText="1"/>
    </xf>
    <xf numFmtId="184" fontId="23" fillId="0" borderId="0" xfId="0" applyNumberFormat="1" applyFont="1" applyBorder="1" applyAlignment="1">
      <alignment horizontal="center" vertical="center" wrapText="1"/>
    </xf>
    <xf numFmtId="173" fontId="23" fillId="4" borderId="43" xfId="0" applyNumberFormat="1" applyFont="1" applyFill="1" applyBorder="1" applyAlignment="1">
      <alignment horizontal="center" wrapText="1"/>
    </xf>
    <xf numFmtId="0" fontId="23" fillId="0" borderId="74" xfId="0" applyFont="1" applyBorder="1" applyAlignment="1">
      <alignment horizontal="center" vertical="top"/>
    </xf>
    <xf numFmtId="0" fontId="23" fillId="0" borderId="30" xfId="0" applyFont="1" applyBorder="1" applyAlignment="1">
      <alignment/>
    </xf>
    <xf numFmtId="0" fontId="23" fillId="0" borderId="53" xfId="0" applyFont="1" applyFill="1" applyBorder="1" applyAlignment="1">
      <alignment horizontal="center" vertical="center" wrapText="1"/>
    </xf>
    <xf numFmtId="4" fontId="25" fillId="0" borderId="57" xfId="0" applyNumberFormat="1" applyFont="1" applyFill="1" applyBorder="1" applyAlignment="1">
      <alignment horizontal="center" vertical="center" wrapText="1"/>
    </xf>
    <xf numFmtId="4" fontId="25" fillId="0" borderId="44" xfId="0" applyNumberFormat="1" applyFont="1" applyFill="1" applyBorder="1" applyAlignment="1">
      <alignment horizontal="center" vertical="center" wrapText="1"/>
    </xf>
    <xf numFmtId="0" fontId="23" fillId="4" borderId="71" xfId="0" applyFont="1" applyFill="1" applyBorder="1" applyAlignment="1">
      <alignment horizontal="center" wrapText="1"/>
    </xf>
    <xf numFmtId="4" fontId="23" fillId="4" borderId="85" xfId="0" applyNumberFormat="1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4" fontId="23" fillId="4" borderId="67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30" fillId="0" borderId="63" xfId="0" applyNumberFormat="1" applyFont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23" fillId="4" borderId="41" xfId="0" applyFont="1" applyFill="1" applyBorder="1" applyAlignment="1">
      <alignment horizontal="center"/>
    </xf>
    <xf numFmtId="0" fontId="25" fillId="4" borderId="4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4" fontId="23" fillId="4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3" fillId="0" borderId="50" xfId="0" applyFont="1" applyBorder="1" applyAlignment="1">
      <alignment horizontal="center" wrapText="1"/>
    </xf>
    <xf numFmtId="0" fontId="23" fillId="4" borderId="49" xfId="0" applyFont="1" applyFill="1" applyBorder="1" applyAlignment="1">
      <alignment horizontal="center" wrapText="1"/>
    </xf>
    <xf numFmtId="0" fontId="23" fillId="4" borderId="42" xfId="0" applyFont="1" applyFill="1" applyBorder="1" applyAlignment="1">
      <alignment horizontal="center" wrapText="1"/>
    </xf>
    <xf numFmtId="0" fontId="23" fillId="0" borderId="86" xfId="0" applyFont="1" applyBorder="1" applyAlignment="1">
      <alignment horizontal="center"/>
    </xf>
    <xf numFmtId="49" fontId="26" fillId="0" borderId="34" xfId="0" applyNumberFormat="1" applyFont="1" applyBorder="1" applyAlignment="1">
      <alignment horizontal="center" vertical="center" wrapText="1"/>
    </xf>
    <xf numFmtId="3" fontId="23" fillId="0" borderId="62" xfId="0" applyNumberFormat="1" applyFont="1" applyBorder="1" applyAlignment="1">
      <alignment horizontal="center" vertical="center" wrapText="1"/>
    </xf>
    <xf numFmtId="49" fontId="26" fillId="0" borderId="60" xfId="0" applyNumberFormat="1" applyFont="1" applyBorder="1" applyAlignment="1">
      <alignment horizontal="center" vertical="center" wrapText="1"/>
    </xf>
    <xf numFmtId="49" fontId="47" fillId="0" borderId="65" xfId="0" applyNumberFormat="1" applyFont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center" vertical="center" wrapText="1"/>
    </xf>
    <xf numFmtId="43" fontId="23" fillId="0" borderId="15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 wrapText="1"/>
    </xf>
    <xf numFmtId="4" fontId="25" fillId="0" borderId="86" xfId="0" applyNumberFormat="1" applyFont="1" applyBorder="1" applyAlignment="1">
      <alignment horizontal="center" vertical="center" wrapText="1"/>
    </xf>
    <xf numFmtId="43" fontId="25" fillId="0" borderId="33" xfId="0" applyNumberFormat="1" applyFont="1" applyBorder="1" applyAlignment="1">
      <alignment horizontal="left" vertical="center"/>
    </xf>
    <xf numFmtId="169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188" fontId="23" fillId="4" borderId="41" xfId="0" applyNumberFormat="1" applyFont="1" applyFill="1" applyBorder="1" applyAlignment="1">
      <alignment horizontal="center" vertical="center" wrapText="1"/>
    </xf>
    <xf numFmtId="4" fontId="23" fillId="4" borderId="65" xfId="0" applyNumberFormat="1" applyFont="1" applyFill="1" applyBorder="1" applyAlignment="1">
      <alignment horizontal="center" vertical="center" wrapText="1"/>
    </xf>
    <xf numFmtId="4" fontId="23" fillId="4" borderId="27" xfId="0" applyNumberFormat="1" applyFont="1" applyFill="1" applyBorder="1" applyAlignment="1">
      <alignment horizontal="center" vertical="center" wrapText="1"/>
    </xf>
    <xf numFmtId="4" fontId="23" fillId="4" borderId="4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23" fillId="0" borderId="56" xfId="0" applyNumberFormat="1" applyFont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top" wrapText="1"/>
    </xf>
    <xf numFmtId="4" fontId="43" fillId="0" borderId="68" xfId="0" applyNumberFormat="1" applyFont="1" applyBorder="1" applyAlignment="1">
      <alignment horizontal="center" vertical="center"/>
    </xf>
    <xf numFmtId="4" fontId="43" fillId="0" borderId="87" xfId="0" applyNumberFormat="1" applyFont="1" applyBorder="1" applyAlignment="1">
      <alignment horizontal="center" vertical="center"/>
    </xf>
    <xf numFmtId="4" fontId="43" fillId="0" borderId="84" xfId="0" applyNumberFormat="1" applyFont="1" applyBorder="1" applyAlignment="1">
      <alignment horizontal="center" vertical="center"/>
    </xf>
    <xf numFmtId="4" fontId="43" fillId="0" borderId="83" xfId="0" applyNumberFormat="1" applyFont="1" applyBorder="1" applyAlignment="1">
      <alignment horizontal="center" vertical="center"/>
    </xf>
    <xf numFmtId="4" fontId="43" fillId="0" borderId="41" xfId="0" applyNumberFormat="1" applyFont="1" applyBorder="1" applyAlignment="1">
      <alignment horizontal="center" vertical="center"/>
    </xf>
    <xf numFmtId="49" fontId="43" fillId="0" borderId="60" xfId="0" applyNumberFormat="1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49" fontId="43" fillId="0" borderId="68" xfId="0" applyNumberFormat="1" applyFont="1" applyBorder="1" applyAlignment="1">
      <alignment horizontal="center" vertical="center"/>
    </xf>
    <xf numFmtId="49" fontId="43" fillId="0" borderId="87" xfId="0" applyNumberFormat="1" applyFont="1" applyBorder="1" applyAlignment="1">
      <alignment horizontal="center" vertical="center"/>
    </xf>
    <xf numFmtId="49" fontId="43" fillId="0" borderId="84" xfId="0" applyNumberFormat="1" applyFon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43" fillId="0" borderId="71" xfId="0" applyNumberFormat="1" applyFont="1" applyBorder="1" applyAlignment="1">
      <alignment horizontal="center" vertical="center"/>
    </xf>
    <xf numFmtId="4" fontId="43" fillId="0" borderId="85" xfId="0" applyNumberFormat="1" applyFont="1" applyBorder="1" applyAlignment="1">
      <alignment horizontal="center" vertical="center"/>
    </xf>
    <xf numFmtId="4" fontId="43" fillId="0" borderId="46" xfId="0" applyNumberFormat="1" applyFont="1" applyBorder="1" applyAlignment="1">
      <alignment horizontal="center" vertical="center"/>
    </xf>
    <xf numFmtId="4" fontId="43" fillId="0" borderId="82" xfId="0" applyNumberFormat="1" applyFont="1" applyBorder="1" applyAlignment="1">
      <alignment horizontal="center" vertical="center"/>
    </xf>
    <xf numFmtId="4" fontId="44" fillId="0" borderId="41" xfId="0" applyNumberFormat="1" applyFont="1" applyBorder="1" applyAlignment="1">
      <alignment horizontal="center" vertical="center"/>
    </xf>
    <xf numFmtId="4" fontId="44" fillId="0" borderId="43" xfId="0" applyNumberFormat="1" applyFont="1" applyBorder="1" applyAlignment="1">
      <alignment horizontal="center" vertical="center"/>
    </xf>
    <xf numFmtId="49" fontId="43" fillId="0" borderId="71" xfId="0" applyNumberFormat="1" applyFont="1" applyBorder="1" applyAlignment="1">
      <alignment horizontal="center" vertical="center"/>
    </xf>
    <xf numFmtId="49" fontId="43" fillId="0" borderId="85" xfId="0" applyNumberFormat="1" applyFont="1" applyBorder="1" applyAlignment="1">
      <alignment horizontal="center" vertical="center"/>
    </xf>
    <xf numFmtId="0" fontId="44" fillId="0" borderId="88" xfId="0" applyFont="1" applyBorder="1" applyAlignment="1">
      <alignment horizontal="right" vertical="center"/>
    </xf>
    <xf numFmtId="4" fontId="43" fillId="0" borderId="43" xfId="0" applyNumberFormat="1" applyFont="1" applyBorder="1" applyAlignment="1">
      <alignment horizontal="center" vertical="center"/>
    </xf>
    <xf numFmtId="49" fontId="43" fillId="0" borderId="46" xfId="0" applyNumberFormat="1" applyFont="1" applyBorder="1" applyAlignment="1">
      <alignment horizontal="center" vertical="center"/>
    </xf>
    <xf numFmtId="49" fontId="43" fillId="0" borderId="26" xfId="0" applyNumberFormat="1" applyFont="1" applyBorder="1" applyAlignment="1">
      <alignment horizontal="center" vertical="center"/>
    </xf>
    <xf numFmtId="49" fontId="43" fillId="0" borderId="89" xfId="0" applyNumberFormat="1" applyFont="1" applyBorder="1" applyAlignment="1">
      <alignment horizontal="center" vertical="center"/>
    </xf>
    <xf numFmtId="49" fontId="43" fillId="0" borderId="47" xfId="0" applyNumberFormat="1" applyFont="1" applyBorder="1" applyAlignment="1">
      <alignment horizontal="center" vertical="center"/>
    </xf>
    <xf numFmtId="4" fontId="43" fillId="0" borderId="69" xfId="0" applyNumberFormat="1" applyFont="1" applyBorder="1" applyAlignment="1">
      <alignment horizontal="center" vertical="center"/>
    </xf>
    <xf numFmtId="4" fontId="43" fillId="0" borderId="89" xfId="0" applyNumberFormat="1" applyFont="1" applyBorder="1" applyAlignment="1">
      <alignment horizontal="center" vertical="center"/>
    </xf>
    <xf numFmtId="4" fontId="43" fillId="0" borderId="47" xfId="0" applyNumberFormat="1" applyFont="1" applyBorder="1" applyAlignment="1">
      <alignment horizontal="center" vertical="center"/>
    </xf>
    <xf numFmtId="4" fontId="43" fillId="0" borderId="81" xfId="0" applyNumberFormat="1" applyFont="1" applyBorder="1" applyAlignment="1">
      <alignment horizontal="center" vertical="center"/>
    </xf>
    <xf numFmtId="49" fontId="43" fillId="0" borderId="56" xfId="0" applyNumberFormat="1" applyFont="1" applyBorder="1" applyAlignment="1">
      <alignment horizontal="center" vertical="center"/>
    </xf>
    <xf numFmtId="0" fontId="41" fillId="0" borderId="85" xfId="0" applyFont="1" applyBorder="1" applyAlignment="1">
      <alignment/>
    </xf>
    <xf numFmtId="4" fontId="44" fillId="0" borderId="70" xfId="0" applyNumberFormat="1" applyFont="1" applyBorder="1" applyAlignment="1">
      <alignment horizontal="center" vertical="center"/>
    </xf>
    <xf numFmtId="4" fontId="44" fillId="0" borderId="90" xfId="0" applyNumberFormat="1" applyFont="1" applyBorder="1" applyAlignment="1">
      <alignment horizontal="center" vertical="center"/>
    </xf>
    <xf numFmtId="4" fontId="44" fillId="0" borderId="53" xfId="0" applyNumberFormat="1" applyFont="1" applyBorder="1" applyAlignment="1">
      <alignment horizontal="center" vertical="center"/>
    </xf>
    <xf numFmtId="4" fontId="44" fillId="0" borderId="22" xfId="0" applyNumberFormat="1" applyFont="1" applyBorder="1" applyAlignment="1">
      <alignment horizontal="center" vertical="center"/>
    </xf>
    <xf numFmtId="4" fontId="44" fillId="0" borderId="75" xfId="0" applyNumberFormat="1" applyFont="1" applyBorder="1" applyAlignment="1">
      <alignment horizontal="center" vertical="center"/>
    </xf>
    <xf numFmtId="4" fontId="44" fillId="0" borderId="86" xfId="0" applyNumberFormat="1" applyFont="1" applyBorder="1" applyAlignment="1">
      <alignment horizontal="center" vertical="center"/>
    </xf>
    <xf numFmtId="4" fontId="44" fillId="0" borderId="25" xfId="0" applyNumberFormat="1" applyFont="1" applyBorder="1" applyAlignment="1">
      <alignment horizontal="center" vertical="center"/>
    </xf>
    <xf numFmtId="4" fontId="44" fillId="0" borderId="23" xfId="0" applyNumberFormat="1" applyFont="1" applyBorder="1" applyAlignment="1">
      <alignment horizontal="center" vertical="center"/>
    </xf>
    <xf numFmtId="4" fontId="44" fillId="0" borderId="37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89" xfId="0" applyFont="1" applyBorder="1" applyAlignment="1">
      <alignment/>
    </xf>
    <xf numFmtId="0" fontId="43" fillId="0" borderId="70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71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0" borderId="87" xfId="0" applyFont="1" applyBorder="1" applyAlignment="1">
      <alignment horizontal="center" vertical="center" wrapText="1"/>
    </xf>
    <xf numFmtId="0" fontId="43" fillId="0" borderId="84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43" fillId="0" borderId="89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87" xfId="0" applyFont="1" applyBorder="1" applyAlignment="1">
      <alignment horizontal="left"/>
    </xf>
    <xf numFmtId="0" fontId="43" fillId="0" borderId="84" xfId="0" applyFont="1" applyBorder="1" applyAlignment="1">
      <alignment horizontal="left"/>
    </xf>
    <xf numFmtId="0" fontId="43" fillId="0" borderId="69" xfId="0" applyFont="1" applyBorder="1" applyAlignment="1">
      <alignment horizontal="center" vertical="top"/>
    </xf>
    <xf numFmtId="0" fontId="43" fillId="0" borderId="89" xfId="0" applyFont="1" applyBorder="1" applyAlignment="1">
      <alignment horizontal="center" vertical="top"/>
    </xf>
    <xf numFmtId="0" fontId="43" fillId="0" borderId="47" xfId="0" applyFont="1" applyBorder="1" applyAlignment="1">
      <alignment horizontal="center" vertical="top"/>
    </xf>
    <xf numFmtId="49" fontId="43" fillId="0" borderId="85" xfId="0" applyNumberFormat="1" applyFont="1" applyBorder="1" applyAlignment="1">
      <alignment horizontal="left"/>
    </xf>
    <xf numFmtId="49" fontId="43" fillId="0" borderId="68" xfId="0" applyNumberFormat="1" applyFont="1" applyBorder="1" applyAlignment="1">
      <alignment horizontal="right"/>
    </xf>
    <xf numFmtId="49" fontId="43" fillId="0" borderId="87" xfId="0" applyNumberFormat="1" applyFont="1" applyBorder="1" applyAlignment="1">
      <alignment horizontal="right"/>
    </xf>
    <xf numFmtId="49" fontId="42" fillId="0" borderId="56" xfId="0" applyNumberFormat="1" applyFont="1" applyFill="1" applyBorder="1" applyAlignment="1">
      <alignment horizontal="center"/>
    </xf>
    <xf numFmtId="49" fontId="42" fillId="0" borderId="85" xfId="0" applyNumberFormat="1" applyFont="1" applyFill="1" applyBorder="1" applyAlignment="1">
      <alignment horizontal="center"/>
    </xf>
    <xf numFmtId="49" fontId="42" fillId="0" borderId="82" xfId="0" applyNumberFormat="1" applyFont="1" applyFill="1" applyBorder="1" applyAlignment="1">
      <alignment horizontal="center"/>
    </xf>
    <xf numFmtId="49" fontId="41" fillId="0" borderId="26" xfId="0" applyNumberFormat="1" applyFont="1" applyFill="1" applyBorder="1" applyAlignment="1">
      <alignment horizontal="center"/>
    </xf>
    <xf numFmtId="49" fontId="41" fillId="0" borderId="89" xfId="0" applyNumberFormat="1" applyFont="1" applyFill="1" applyBorder="1" applyAlignment="1">
      <alignment horizontal="center"/>
    </xf>
    <xf numFmtId="49" fontId="41" fillId="0" borderId="81" xfId="0" applyNumberFormat="1" applyFont="1" applyFill="1" applyBorder="1" applyAlignment="1">
      <alignment horizontal="center"/>
    </xf>
    <xf numFmtId="49" fontId="41" fillId="0" borderId="56" xfId="0" applyNumberFormat="1" applyFont="1" applyFill="1" applyBorder="1" applyAlignment="1">
      <alignment horizontal="center"/>
    </xf>
    <xf numFmtId="49" fontId="41" fillId="0" borderId="85" xfId="0" applyNumberFormat="1" applyFont="1" applyFill="1" applyBorder="1" applyAlignment="1">
      <alignment horizontal="center"/>
    </xf>
    <xf numFmtId="49" fontId="41" fillId="0" borderId="82" xfId="0" applyNumberFormat="1" applyFont="1" applyFill="1" applyBorder="1" applyAlignment="1">
      <alignment horizontal="center"/>
    </xf>
    <xf numFmtId="49" fontId="41" fillId="0" borderId="57" xfId="0" applyNumberFormat="1" applyFont="1" applyBorder="1" applyAlignment="1">
      <alignment horizontal="center"/>
    </xf>
    <xf numFmtId="49" fontId="41" fillId="0" borderId="90" xfId="0" applyNumberFormat="1" applyFont="1" applyBorder="1" applyAlignment="1">
      <alignment horizontal="center"/>
    </xf>
    <xf numFmtId="49" fontId="41" fillId="0" borderId="80" xfId="0" applyNumberFormat="1" applyFont="1" applyBorder="1" applyAlignment="1">
      <alignment horizontal="center"/>
    </xf>
    <xf numFmtId="0" fontId="43" fillId="0" borderId="71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37" fillId="0" borderId="89" xfId="0" applyFont="1" applyFill="1" applyBorder="1" applyAlignment="1">
      <alignment horizontal="center"/>
    </xf>
    <xf numFmtId="49" fontId="37" fillId="0" borderId="68" xfId="0" applyNumberFormat="1" applyFont="1" applyFill="1" applyBorder="1" applyAlignment="1">
      <alignment horizontal="center" vertical="center"/>
    </xf>
    <xf numFmtId="49" fontId="37" fillId="0" borderId="87" xfId="0" applyNumberFormat="1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>
      <alignment horizontal="center" vertical="center"/>
    </xf>
    <xf numFmtId="49" fontId="37" fillId="0" borderId="29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24" xfId="0" applyNumberFormat="1" applyFont="1" applyFill="1" applyBorder="1" applyAlignment="1">
      <alignment horizontal="center" vertical="center"/>
    </xf>
    <xf numFmtId="1" fontId="41" fillId="0" borderId="89" xfId="0" applyNumberFormat="1" applyFont="1" applyBorder="1" applyAlignment="1">
      <alignment horizontal="center"/>
    </xf>
    <xf numFmtId="49" fontId="41" fillId="0" borderId="55" xfId="0" applyNumberFormat="1" applyFont="1" applyFill="1" applyBorder="1" applyAlignment="1">
      <alignment horizontal="center"/>
    </xf>
    <xf numFmtId="49" fontId="41" fillId="0" borderId="91" xfId="0" applyNumberFormat="1" applyFont="1" applyFill="1" applyBorder="1" applyAlignment="1">
      <alignment horizontal="center"/>
    </xf>
    <xf numFmtId="49" fontId="41" fillId="0" borderId="92" xfId="0" applyNumberFormat="1" applyFont="1" applyFill="1" applyBorder="1" applyAlignment="1">
      <alignment horizontal="center"/>
    </xf>
    <xf numFmtId="49" fontId="39" fillId="0" borderId="89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right"/>
    </xf>
    <xf numFmtId="2" fontId="24" fillId="0" borderId="56" xfId="0" applyNumberFormat="1" applyFont="1" applyFill="1" applyBorder="1" applyAlignment="1">
      <alignment horizontal="right"/>
    </xf>
    <xf numFmtId="2" fontId="24" fillId="0" borderId="85" xfId="0" applyNumberFormat="1" applyFont="1" applyFill="1" applyBorder="1" applyAlignment="1">
      <alignment horizontal="right"/>
    </xf>
    <xf numFmtId="0" fontId="37" fillId="0" borderId="0" xfId="0" applyNumberFormat="1" applyFont="1" applyAlignment="1">
      <alignment horizontal="right"/>
    </xf>
    <xf numFmtId="0" fontId="38" fillId="0" borderId="87" xfId="0" applyFont="1" applyBorder="1" applyAlignment="1">
      <alignment horizontal="center" vertical="top"/>
    </xf>
    <xf numFmtId="0" fontId="39" fillId="0" borderId="0" xfId="0" applyFont="1" applyFill="1" applyAlignment="1">
      <alignment/>
    </xf>
    <xf numFmtId="49" fontId="41" fillId="0" borderId="89" xfId="0" applyNumberFormat="1" applyFont="1" applyBorder="1" applyAlignment="1">
      <alignment horizontal="center"/>
    </xf>
    <xf numFmtId="0" fontId="41" fillId="0" borderId="89" xfId="0" applyNumberFormat="1" applyFont="1" applyBorder="1" applyAlignment="1">
      <alignment horizontal="center"/>
    </xf>
    <xf numFmtId="0" fontId="41" fillId="0" borderId="0" xfId="0" applyFont="1" applyAlignment="1">
      <alignment horizontal="right"/>
    </xf>
    <xf numFmtId="0" fontId="39" fillId="0" borderId="0" xfId="0" applyFont="1" applyFill="1" applyAlignment="1">
      <alignment horizontal="right"/>
    </xf>
    <xf numFmtId="1" fontId="41" fillId="0" borderId="89" xfId="0" applyNumberFormat="1" applyFont="1" applyBorder="1" applyAlignment="1">
      <alignment horizontal="left"/>
    </xf>
    <xf numFmtId="0" fontId="24" fillId="0" borderId="0" xfId="0" applyFont="1" applyFill="1" applyAlignment="1">
      <alignment horizontal="left" vertical="top" wrapText="1"/>
    </xf>
    <xf numFmtId="49" fontId="37" fillId="0" borderId="89" xfId="0" applyNumberFormat="1" applyFont="1" applyFill="1" applyBorder="1" applyAlignment="1">
      <alignment horizontal="left"/>
    </xf>
    <xf numFmtId="0" fontId="37" fillId="0" borderId="0" xfId="0" applyFont="1" applyAlignment="1">
      <alignment/>
    </xf>
    <xf numFmtId="49" fontId="37" fillId="0" borderId="89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Alignment="1">
      <alignment/>
    </xf>
    <xf numFmtId="49" fontId="43" fillId="0" borderId="74" xfId="0" applyNumberFormat="1" applyFont="1" applyBorder="1" applyAlignment="1">
      <alignment horizontal="center" vertical="center"/>
    </xf>
    <xf numFmtId="49" fontId="43" fillId="0" borderId="88" xfId="0" applyNumberFormat="1" applyFont="1" applyBorder="1" applyAlignment="1">
      <alignment horizontal="center" vertical="center"/>
    </xf>
    <xf numFmtId="49" fontId="43" fillId="0" borderId="35" xfId="0" applyNumberFormat="1" applyFont="1" applyBorder="1" applyAlignment="1">
      <alignment horizontal="center" vertical="center"/>
    </xf>
    <xf numFmtId="49" fontId="43" fillId="0" borderId="39" xfId="0" applyNumberFormat="1" applyFont="1" applyBorder="1" applyAlignment="1">
      <alignment horizontal="center" vertical="center"/>
    </xf>
    <xf numFmtId="49" fontId="43" fillId="0" borderId="79" xfId="0" applyNumberFormat="1" applyFont="1" applyBorder="1" applyAlignment="1">
      <alignment horizontal="center" vertical="center"/>
    </xf>
    <xf numFmtId="49" fontId="43" fillId="0" borderId="91" xfId="0" applyNumberFormat="1" applyFont="1" applyBorder="1" applyAlignment="1">
      <alignment horizontal="center" vertical="center"/>
    </xf>
    <xf numFmtId="49" fontId="43" fillId="0" borderId="58" xfId="0" applyNumberFormat="1" applyFont="1" applyBorder="1" applyAlignment="1">
      <alignment horizontal="center" vertical="center"/>
    </xf>
    <xf numFmtId="4" fontId="43" fillId="0" borderId="39" xfId="0" applyNumberFormat="1" applyFont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43" fillId="0" borderId="79" xfId="0" applyNumberFormat="1" applyFont="1" applyBorder="1" applyAlignment="1">
      <alignment horizontal="center" vertical="center"/>
    </xf>
    <xf numFmtId="4" fontId="43" fillId="0" borderId="91" xfId="0" applyNumberFormat="1" applyFont="1" applyBorder="1" applyAlignment="1">
      <alignment horizontal="center" vertical="center"/>
    </xf>
    <xf numFmtId="4" fontId="43" fillId="0" borderId="58" xfId="0" applyNumberFormat="1" applyFont="1" applyBorder="1" applyAlignment="1">
      <alignment horizontal="center" vertical="center"/>
    </xf>
    <xf numFmtId="4" fontId="43" fillId="0" borderId="88" xfId="0" applyNumberFormat="1" applyFont="1" applyBorder="1" applyAlignment="1">
      <alignment horizontal="center" vertical="center"/>
    </xf>
    <xf numFmtId="4" fontId="43" fillId="0" borderId="35" xfId="0" applyNumberFormat="1" applyFont="1" applyBorder="1" applyAlignment="1">
      <alignment horizontal="center" vertical="center"/>
    </xf>
    <xf numFmtId="4" fontId="43" fillId="0" borderId="92" xfId="0" applyNumberFormat="1" applyFont="1" applyBorder="1" applyAlignment="1">
      <alignment horizontal="center" vertical="center"/>
    </xf>
    <xf numFmtId="1" fontId="24" fillId="0" borderId="85" xfId="0" applyNumberFormat="1" applyFont="1" applyBorder="1" applyAlignment="1">
      <alignment horizontal="right"/>
    </xf>
    <xf numFmtId="49" fontId="24" fillId="0" borderId="85" xfId="0" applyNumberFormat="1" applyFont="1" applyBorder="1" applyAlignment="1">
      <alignment horizontal="left"/>
    </xf>
    <xf numFmtId="0" fontId="24" fillId="0" borderId="82" xfId="0" applyFont="1" applyBorder="1" applyAlignment="1">
      <alignment horizontal="left"/>
    </xf>
    <xf numFmtId="2" fontId="24" fillId="0" borderId="85" xfId="0" applyNumberFormat="1" applyFont="1" applyFill="1" applyBorder="1" applyAlignment="1">
      <alignment horizontal="center"/>
    </xf>
    <xf numFmtId="0" fontId="43" fillId="0" borderId="69" xfId="0" applyFont="1" applyBorder="1" applyAlignment="1">
      <alignment horizontal="left" vertical="center" wrapText="1" indent="1"/>
    </xf>
    <xf numFmtId="0" fontId="43" fillId="0" borderId="89" xfId="0" applyFont="1" applyBorder="1" applyAlignment="1">
      <alignment horizontal="left" vertical="center" wrapText="1" indent="1"/>
    </xf>
    <xf numFmtId="0" fontId="43" fillId="0" borderId="26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4" fillId="0" borderId="39" xfId="0" applyFont="1" applyBorder="1" applyAlignment="1">
      <alignment horizontal="right" vertical="center"/>
    </xf>
    <xf numFmtId="0" fontId="43" fillId="0" borderId="56" xfId="0" applyFont="1" applyBorder="1" applyAlignment="1">
      <alignment horizontal="center" vertical="center"/>
    </xf>
    <xf numFmtId="49" fontId="43" fillId="0" borderId="69" xfId="0" applyNumberFormat="1" applyFont="1" applyBorder="1" applyAlignment="1">
      <alignment horizontal="center" vertical="center"/>
    </xf>
    <xf numFmtId="0" fontId="37" fillId="0" borderId="89" xfId="0" applyFont="1" applyBorder="1" applyAlignment="1">
      <alignment horizontal="center"/>
    </xf>
    <xf numFmtId="0" fontId="38" fillId="0" borderId="0" xfId="0" applyFont="1" applyAlignment="1">
      <alignment horizontal="center" vertical="top"/>
    </xf>
    <xf numFmtId="2" fontId="37" fillId="0" borderId="89" xfId="0" applyNumberFormat="1" applyFont="1" applyBorder="1" applyAlignment="1">
      <alignment horizontal="center"/>
    </xf>
    <xf numFmtId="1" fontId="37" fillId="0" borderId="89" xfId="0" applyNumberFormat="1" applyFont="1" applyBorder="1" applyAlignment="1">
      <alignment horizontal="center"/>
    </xf>
    <xf numFmtId="0" fontId="37" fillId="0" borderId="0" xfId="0" applyFont="1" applyAlignment="1">
      <alignment horizontal="right"/>
    </xf>
    <xf numFmtId="1" fontId="37" fillId="0" borderId="89" xfId="0" applyNumberFormat="1" applyFont="1" applyBorder="1" applyAlignment="1">
      <alignment horizontal="left"/>
    </xf>
    <xf numFmtId="0" fontId="24" fillId="0" borderId="0" xfId="0" applyFont="1" applyAlignment="1">
      <alignment horizontal="justify" wrapText="1"/>
    </xf>
    <xf numFmtId="49" fontId="37" fillId="0" borderId="89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 vertical="center" wrapText="1" indent="1"/>
    </xf>
    <xf numFmtId="0" fontId="43" fillId="0" borderId="0" xfId="0" applyFont="1" applyBorder="1" applyAlignment="1">
      <alignment horizontal="center" vertical="center"/>
    </xf>
    <xf numFmtId="49" fontId="43" fillId="0" borderId="65" xfId="0" applyNumberFormat="1" applyFont="1" applyBorder="1" applyAlignment="1">
      <alignment horizontal="center" vertical="center"/>
    </xf>
    <xf numFmtId="49" fontId="43" fillId="0" borderId="27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86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2" fontId="43" fillId="0" borderId="85" xfId="0" applyNumberFormat="1" applyFont="1" applyBorder="1" applyAlignment="1">
      <alignment horizontal="left"/>
    </xf>
    <xf numFmtId="0" fontId="43" fillId="0" borderId="47" xfId="0" applyFont="1" applyBorder="1" applyAlignment="1">
      <alignment horizontal="left" vertical="center" wrapText="1" indent="1"/>
    </xf>
    <xf numFmtId="0" fontId="43" fillId="0" borderId="71" xfId="0" applyFont="1" applyBorder="1" applyAlignment="1">
      <alignment horizontal="left" vertical="center" wrapText="1" indent="1"/>
    </xf>
    <xf numFmtId="0" fontId="43" fillId="0" borderId="85" xfId="0" applyFont="1" applyBorder="1" applyAlignment="1">
      <alignment horizontal="left" vertical="center" wrapText="1" indent="1"/>
    </xf>
    <xf numFmtId="0" fontId="43" fillId="0" borderId="57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4" fontId="0" fillId="0" borderId="91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49" fontId="43" fillId="0" borderId="29" xfId="0" applyNumberFormat="1" applyFont="1" applyBorder="1" applyAlignment="1">
      <alignment horizontal="right"/>
    </xf>
    <xf numFmtId="49" fontId="43" fillId="0" borderId="0" xfId="0" applyNumberFormat="1" applyFont="1" applyBorder="1" applyAlignment="1">
      <alignment horizontal="right"/>
    </xf>
    <xf numFmtId="2" fontId="43" fillId="0" borderId="87" xfId="0" applyNumberFormat="1" applyFont="1" applyBorder="1" applyAlignment="1">
      <alignment horizontal="left"/>
    </xf>
    <xf numFmtId="2" fontId="43" fillId="0" borderId="89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43" fillId="0" borderId="69" xfId="0" applyFont="1" applyBorder="1" applyAlignment="1">
      <alignment horizontal="center" vertical="center"/>
    </xf>
    <xf numFmtId="49" fontId="43" fillId="0" borderId="70" xfId="0" applyNumberFormat="1" applyFont="1" applyBorder="1" applyAlignment="1">
      <alignment horizontal="center" vertical="center"/>
    </xf>
    <xf numFmtId="49" fontId="43" fillId="0" borderId="90" xfId="0" applyNumberFormat="1" applyFont="1" applyBorder="1" applyAlignment="1">
      <alignment horizontal="center" vertical="center"/>
    </xf>
    <xf numFmtId="49" fontId="43" fillId="0" borderId="80" xfId="0" applyNumberFormat="1" applyFont="1" applyBorder="1" applyAlignment="1">
      <alignment horizontal="center" vertical="center"/>
    </xf>
    <xf numFmtId="49" fontId="43" fillId="0" borderId="82" xfId="0" applyNumberFormat="1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49" fontId="43" fillId="0" borderId="75" xfId="0" applyNumberFormat="1" applyFont="1" applyBorder="1" applyAlignment="1">
      <alignment horizontal="center" vertical="center"/>
    </xf>
    <xf numFmtId="49" fontId="43" fillId="0" borderId="86" xfId="0" applyNumberFormat="1" applyFont="1" applyBorder="1" applyAlignment="1">
      <alignment horizontal="center" vertical="center"/>
    </xf>
    <xf numFmtId="49" fontId="43" fillId="0" borderId="25" xfId="0" applyNumberFormat="1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0" fontId="43" fillId="0" borderId="85" xfId="0" applyFont="1" applyBorder="1" applyAlignment="1">
      <alignment horizontal="left" vertical="center" wrapText="1"/>
    </xf>
    <xf numFmtId="0" fontId="43" fillId="0" borderId="82" xfId="0" applyFont="1" applyBorder="1" applyAlignment="1">
      <alignment horizontal="left" vertical="center" wrapText="1"/>
    </xf>
    <xf numFmtId="49" fontId="43" fillId="0" borderId="57" xfId="0" applyNumberFormat="1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top"/>
    </xf>
    <xf numFmtId="0" fontId="43" fillId="0" borderId="46" xfId="0" applyFont="1" applyBorder="1" applyAlignment="1">
      <alignment horizontal="center" vertical="top"/>
    </xf>
    <xf numFmtId="0" fontId="43" fillId="0" borderId="82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60" xfId="0" applyNumberFormat="1" applyFont="1" applyBorder="1" applyAlignment="1">
      <alignment horizontal="left" vertical="center" wrapText="1"/>
    </xf>
    <xf numFmtId="0" fontId="43" fillId="0" borderId="41" xfId="0" applyNumberFormat="1" applyFont="1" applyBorder="1" applyAlignment="1">
      <alignment horizontal="left" vertical="center" wrapText="1"/>
    </xf>
    <xf numFmtId="0" fontId="43" fillId="0" borderId="65" xfId="0" applyNumberFormat="1" applyFont="1" applyBorder="1" applyAlignment="1">
      <alignment horizontal="left" vertical="center" wrapText="1"/>
    </xf>
    <xf numFmtId="0" fontId="43" fillId="0" borderId="27" xfId="0" applyNumberFormat="1" applyFont="1" applyBorder="1" applyAlignment="1">
      <alignment horizontal="left" vertical="center" wrapText="1"/>
    </xf>
    <xf numFmtId="49" fontId="43" fillId="0" borderId="29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24" xfId="0" applyNumberFormat="1" applyFont="1" applyBorder="1" applyAlignment="1">
      <alignment horizontal="center" vertical="center"/>
    </xf>
    <xf numFmtId="0" fontId="44" fillId="0" borderId="36" xfId="0" applyFont="1" applyBorder="1" applyAlignment="1">
      <alignment horizontal="right" vertical="center"/>
    </xf>
    <xf numFmtId="0" fontId="44" fillId="0" borderId="91" xfId="0" applyFont="1" applyBorder="1" applyAlignment="1">
      <alignment horizontal="right" vertical="center"/>
    </xf>
    <xf numFmtId="0" fontId="44" fillId="0" borderId="58" xfId="0" applyFont="1" applyBorder="1" applyAlignment="1">
      <alignment horizontal="right" vertical="center"/>
    </xf>
    <xf numFmtId="0" fontId="43" fillId="0" borderId="79" xfId="0" applyFont="1" applyBorder="1" applyAlignment="1">
      <alignment horizontal="center" vertical="center"/>
    </xf>
    <xf numFmtId="0" fontId="43" fillId="0" borderId="82" xfId="0" applyFont="1" applyBorder="1" applyAlignment="1">
      <alignment horizontal="left" vertical="center" wrapText="1" indent="1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left" vertical="top" wrapText="1"/>
    </xf>
    <xf numFmtId="0" fontId="23" fillId="0" borderId="4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4" fontId="23" fillId="0" borderId="34" xfId="0" applyNumberFormat="1" applyFont="1" applyBorder="1" applyAlignment="1">
      <alignment horizontal="center" vertical="center" wrapText="1"/>
    </xf>
    <xf numFmtId="4" fontId="23" fillId="0" borderId="20" xfId="0" applyNumberFormat="1" applyFont="1" applyBorder="1" applyAlignment="1">
      <alignment horizontal="center" vertical="center" wrapText="1"/>
    </xf>
    <xf numFmtId="43" fontId="23" fillId="0" borderId="40" xfId="0" applyNumberFormat="1" applyFont="1" applyBorder="1" applyAlignment="1">
      <alignment horizontal="center" vertical="center"/>
    </xf>
    <xf numFmtId="43" fontId="23" fillId="0" borderId="18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 vertical="top" wrapText="1"/>
    </xf>
    <xf numFmtId="0" fontId="25" fillId="0" borderId="4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3" fillId="0" borderId="28" xfId="0" applyFont="1" applyBorder="1" applyAlignment="1">
      <alignment horizontal="center" wrapText="1"/>
    </xf>
    <xf numFmtId="0" fontId="23" fillId="0" borderId="78" xfId="0" applyFont="1" applyBorder="1" applyAlignment="1">
      <alignment horizontal="center" wrapText="1"/>
    </xf>
    <xf numFmtId="0" fontId="23" fillId="0" borderId="73" xfId="0" applyFont="1" applyBorder="1" applyAlignment="1">
      <alignment horizontal="center" wrapText="1"/>
    </xf>
    <xf numFmtId="0" fontId="25" fillId="0" borderId="20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4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171" fontId="23" fillId="0" borderId="34" xfId="0" applyNumberFormat="1" applyFont="1" applyBorder="1" applyAlignment="1">
      <alignment horizontal="center" vertical="top" wrapText="1"/>
    </xf>
    <xf numFmtId="171" fontId="23" fillId="0" borderId="20" xfId="0" applyNumberFormat="1" applyFont="1" applyBorder="1" applyAlignment="1">
      <alignment horizontal="center" vertical="top" wrapText="1"/>
    </xf>
    <xf numFmtId="171" fontId="23" fillId="0" borderId="40" xfId="0" applyNumberFormat="1" applyFont="1" applyBorder="1" applyAlignment="1">
      <alignment horizontal="center" vertical="top" wrapText="1"/>
    </xf>
    <xf numFmtId="171" fontId="23" fillId="0" borderId="18" xfId="0" applyNumberFormat="1" applyFont="1" applyBorder="1" applyAlignment="1">
      <alignment horizontal="center" vertical="top" wrapText="1"/>
    </xf>
    <xf numFmtId="0" fontId="23" fillId="0" borderId="54" xfId="0" applyFont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4" fontId="23" fillId="4" borderId="64" xfId="0" applyNumberFormat="1" applyFont="1" applyFill="1" applyBorder="1" applyAlignment="1">
      <alignment horizontal="center" vertical="center" wrapText="1"/>
    </xf>
    <xf numFmtId="4" fontId="23" fillId="4" borderId="14" xfId="0" applyNumberFormat="1" applyFont="1" applyFill="1" applyBorder="1" applyAlignment="1">
      <alignment horizontal="center" vertical="center" wrapText="1"/>
    </xf>
    <xf numFmtId="4" fontId="23" fillId="4" borderId="68" xfId="0" applyNumberFormat="1" applyFont="1" applyFill="1" applyBorder="1" applyAlignment="1">
      <alignment horizontal="center" vertical="center" wrapText="1"/>
    </xf>
    <xf numFmtId="4" fontId="23" fillId="4" borderId="29" xfId="0" applyNumberFormat="1" applyFont="1" applyFill="1" applyBorder="1" applyAlignment="1">
      <alignment horizontal="center" vertical="center" wrapText="1"/>
    </xf>
    <xf numFmtId="4" fontId="23" fillId="0" borderId="72" xfId="0" applyNumberFormat="1" applyFont="1" applyBorder="1" applyAlignment="1">
      <alignment horizontal="center" vertical="center" wrapText="1"/>
    </xf>
    <xf numFmtId="4" fontId="23" fillId="0" borderId="66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49" xfId="0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4" fontId="23" fillId="4" borderId="42" xfId="0" applyNumberFormat="1" applyFont="1" applyFill="1" applyBorder="1" applyAlignment="1">
      <alignment horizontal="center" vertical="center" wrapText="1"/>
    </xf>
    <xf numFmtId="4" fontId="23" fillId="4" borderId="69" xfId="0" applyNumberFormat="1" applyFont="1" applyFill="1" applyBorder="1" applyAlignment="1">
      <alignment horizontal="center" vertical="center" wrapText="1"/>
    </xf>
    <xf numFmtId="4" fontId="23" fillId="0" borderId="67" xfId="0" applyNumberFormat="1" applyFont="1" applyBorder="1" applyAlignment="1">
      <alignment horizontal="center" vertical="center" wrapText="1"/>
    </xf>
    <xf numFmtId="4" fontId="23" fillId="0" borderId="63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36" fillId="0" borderId="0" xfId="0" applyFont="1" applyAlignment="1">
      <alignment horizontal="center"/>
    </xf>
    <xf numFmtId="0" fontId="23" fillId="0" borderId="55" xfId="0" applyFont="1" applyBorder="1" applyAlignment="1">
      <alignment horizontal="center" vertical="top" wrapText="1"/>
    </xf>
    <xf numFmtId="0" fontId="23" fillId="0" borderId="56" xfId="0" applyFont="1" applyBorder="1" applyAlignment="1">
      <alignment horizontal="center" vertical="top" wrapText="1"/>
    </xf>
    <xf numFmtId="0" fontId="23" fillId="0" borderId="5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63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top" wrapText="1"/>
    </xf>
    <xf numFmtId="0" fontId="23" fillId="0" borderId="93" xfId="0" applyFont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171" fontId="23" fillId="0" borderId="67" xfId="0" applyNumberFormat="1" applyFont="1" applyBorder="1" applyAlignment="1">
      <alignment horizontal="center" vertical="top" wrapText="1"/>
    </xf>
    <xf numFmtId="171" fontId="23" fillId="0" borderId="63" xfId="0" applyNumberFormat="1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center" wrapText="1"/>
    </xf>
    <xf numFmtId="171" fontId="23" fillId="0" borderId="35" xfId="0" applyNumberFormat="1" applyFont="1" applyBorder="1" applyAlignment="1">
      <alignment horizontal="center" vertical="top" wrapText="1"/>
    </xf>
    <xf numFmtId="171" fontId="23" fillId="0" borderId="47" xfId="0" applyNumberFormat="1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4" fontId="23" fillId="0" borderId="38" xfId="0" applyNumberFormat="1" applyFont="1" applyBorder="1" applyAlignment="1">
      <alignment horizontal="center" vertical="center" wrapText="1"/>
    </xf>
    <xf numFmtId="4" fontId="23" fillId="0" borderId="42" xfId="0" applyNumberFormat="1" applyFont="1" applyBorder="1" applyAlignment="1">
      <alignment horizontal="center" vertical="center" wrapText="1"/>
    </xf>
    <xf numFmtId="4" fontId="23" fillId="0" borderId="40" xfId="0" applyNumberFormat="1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center" vertical="center" wrapText="1"/>
    </xf>
    <xf numFmtId="4" fontId="23" fillId="0" borderId="47" xfId="0" applyNumberFormat="1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top" wrapText="1"/>
    </xf>
    <xf numFmtId="0" fontId="23" fillId="0" borderId="52" xfId="0" applyFont="1" applyBorder="1" applyAlignment="1">
      <alignment horizontal="center" vertical="top" wrapText="1"/>
    </xf>
    <xf numFmtId="0" fontId="23" fillId="0" borderId="75" xfId="0" applyFont="1" applyBorder="1" applyAlignment="1">
      <alignment horizontal="center" vertical="top" wrapText="1"/>
    </xf>
    <xf numFmtId="3" fontId="23" fillId="0" borderId="35" xfId="0" applyNumberFormat="1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4" fontId="23" fillId="0" borderId="69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3" fillId="0" borderId="38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 wrapText="1"/>
    </xf>
    <xf numFmtId="4" fontId="23" fillId="0" borderId="42" xfId="0" applyNumberFormat="1" applyFont="1" applyFill="1" applyBorder="1" applyAlignment="1">
      <alignment horizontal="center" vertical="center" wrapText="1"/>
    </xf>
    <xf numFmtId="4" fontId="23" fillId="0" borderId="36" xfId="0" applyNumberFormat="1" applyFont="1" applyFill="1" applyBorder="1" applyAlignment="1">
      <alignment horizontal="center" vertical="center" wrapText="1"/>
    </xf>
    <xf numFmtId="4" fontId="23" fillId="0" borderId="81" xfId="0" applyNumberFormat="1" applyFont="1" applyFill="1" applyBorder="1" applyAlignment="1">
      <alignment horizontal="center" vertical="center" wrapText="1"/>
    </xf>
    <xf numFmtId="4" fontId="23" fillId="0" borderId="34" xfId="0" applyNumberFormat="1" applyFont="1" applyFill="1" applyBorder="1" applyAlignment="1">
      <alignment horizontal="center" vertical="center" wrapText="1"/>
    </xf>
    <xf numFmtId="4" fontId="23" fillId="0" borderId="67" xfId="0" applyNumberFormat="1" applyFont="1" applyFill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top" wrapText="1"/>
    </xf>
    <xf numFmtId="0" fontId="25" fillId="0" borderId="78" xfId="0" applyFont="1" applyBorder="1" applyAlignment="1">
      <alignment horizontal="center" vertical="top" wrapText="1"/>
    </xf>
    <xf numFmtId="0" fontId="25" fillId="0" borderId="73" xfId="0" applyFont="1" applyBorder="1" applyAlignment="1">
      <alignment horizontal="center" vertical="top" wrapText="1"/>
    </xf>
    <xf numFmtId="0" fontId="23" fillId="0" borderId="59" xfId="0" applyFont="1" applyBorder="1" applyAlignment="1">
      <alignment horizontal="center" wrapText="1"/>
    </xf>
    <xf numFmtId="0" fontId="25" fillId="0" borderId="48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3" fillId="0" borderId="79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center" wrapText="1"/>
    </xf>
    <xf numFmtId="0" fontId="23" fillId="0" borderId="92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85" xfId="0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3" fillId="0" borderId="90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2" fontId="25" fillId="0" borderId="59" xfId="0" applyNumberFormat="1" applyFont="1" applyFill="1" applyBorder="1" applyAlignment="1">
      <alignment horizontal="center" vertical="center" wrapText="1"/>
    </xf>
    <xf numFmtId="2" fontId="25" fillId="0" borderId="78" xfId="0" applyNumberFormat="1" applyFont="1" applyFill="1" applyBorder="1" applyAlignment="1">
      <alignment horizontal="center" vertical="center" wrapText="1"/>
    </xf>
    <xf numFmtId="2" fontId="25" fillId="0" borderId="73" xfId="0" applyNumberFormat="1" applyFont="1" applyFill="1" applyBorder="1" applyAlignment="1">
      <alignment horizontal="center" vertical="center" wrapText="1"/>
    </xf>
    <xf numFmtId="3" fontId="23" fillId="0" borderId="3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42" xfId="0" applyNumberFormat="1" applyFont="1" applyBorder="1" applyAlignment="1">
      <alignment horizontal="center" vertical="center" wrapText="1"/>
    </xf>
    <xf numFmtId="4" fontId="23" fillId="0" borderId="29" xfId="0" applyNumberFormat="1" applyFont="1" applyBorder="1" applyAlignment="1">
      <alignment horizontal="center" vertical="center" wrapText="1"/>
    </xf>
    <xf numFmtId="4" fontId="23" fillId="0" borderId="74" xfId="0" applyNumberFormat="1" applyFont="1" applyBorder="1" applyAlignment="1">
      <alignment horizontal="center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4" fontId="25" fillId="0" borderId="34" xfId="0" applyNumberFormat="1" applyFont="1" applyBorder="1" applyAlignment="1">
      <alignment horizontal="center" vertical="center" wrapText="1"/>
    </xf>
    <xf numFmtId="4" fontId="25" fillId="0" borderId="67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92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71" fontId="23" fillId="0" borderId="15" xfId="0" applyNumberFormat="1" applyFont="1" applyBorder="1" applyAlignment="1">
      <alignment horizontal="center" vertical="top" wrapText="1"/>
    </xf>
    <xf numFmtId="171" fontId="23" fillId="0" borderId="16" xfId="0" applyNumberFormat="1" applyFont="1" applyBorder="1" applyAlignment="1">
      <alignment horizontal="center" vertical="top" wrapText="1"/>
    </xf>
    <xf numFmtId="2" fontId="25" fillId="0" borderId="0" xfId="0" applyNumberFormat="1" applyFont="1" applyAlignment="1">
      <alignment horizontal="center" vertical="center" wrapText="1"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br" xfId="51"/>
    <cellStyle name="col" xfId="52"/>
    <cellStyle name="st31" xfId="53"/>
    <cellStyle name="st32" xfId="54"/>
    <cellStyle name="st33" xfId="55"/>
    <cellStyle name="style0" xfId="56"/>
    <cellStyle name="td" xfId="57"/>
    <cellStyle name="tr" xfId="58"/>
    <cellStyle name="xl21" xfId="59"/>
    <cellStyle name="xl22" xfId="60"/>
    <cellStyle name="xl23" xfId="61"/>
    <cellStyle name="xl24" xfId="62"/>
    <cellStyle name="xl25" xfId="63"/>
    <cellStyle name="xl26" xfId="64"/>
    <cellStyle name="xl27" xfId="65"/>
    <cellStyle name="xl28" xfId="66"/>
    <cellStyle name="xl28 5" xfId="67"/>
    <cellStyle name="xl28_Приложение 4 ЗМР 1" xfId="68"/>
    <cellStyle name="xl29" xfId="69"/>
    <cellStyle name="xl29 5" xfId="70"/>
    <cellStyle name="xl29_Приложение 4 ЗМР 1" xfId="71"/>
    <cellStyle name="xl30" xfId="72"/>
    <cellStyle name="xl31" xfId="73"/>
    <cellStyle name="xl32" xfId="74"/>
    <cellStyle name="xl33" xfId="75"/>
    <cellStyle name="xl34" xfId="76"/>
    <cellStyle name="xl35" xfId="77"/>
    <cellStyle name="xl36" xfId="78"/>
    <cellStyle name="xl37" xfId="79"/>
    <cellStyle name="xl37 5" xfId="80"/>
    <cellStyle name="xl37_Приложение 4 ЗМР 1" xfId="81"/>
    <cellStyle name="xl38" xfId="82"/>
    <cellStyle name="xl38 5" xfId="83"/>
    <cellStyle name="xl38_Приложение 4 ЗМР 1" xfId="84"/>
    <cellStyle name="xl39" xfId="85"/>
    <cellStyle name="xl39 5" xfId="86"/>
    <cellStyle name="xl39_Приложение 4 ЗМР 1" xfId="87"/>
    <cellStyle name="xl40" xfId="88"/>
    <cellStyle name="xl41" xfId="89"/>
    <cellStyle name="xl42" xfId="90"/>
    <cellStyle name="xl43" xfId="91"/>
    <cellStyle name="xl44" xfId="92"/>
    <cellStyle name="xl45" xfId="93"/>
    <cellStyle name="xl46" xfId="94"/>
    <cellStyle name="xl51 2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Hyperlink" xfId="105"/>
    <cellStyle name="Currency" xfId="106"/>
    <cellStyle name="Currency [0]" xfId="107"/>
    <cellStyle name="Заголовок 1" xfId="108"/>
    <cellStyle name="Заголовок 2" xfId="109"/>
    <cellStyle name="Заголовок 3" xfId="110"/>
    <cellStyle name="Заголовок 4" xfId="111"/>
    <cellStyle name="Итог" xfId="112"/>
    <cellStyle name="Контрольная ячейка" xfId="113"/>
    <cellStyle name="Название" xfId="114"/>
    <cellStyle name="Нейтральный" xfId="115"/>
    <cellStyle name="Обычный 15" xfId="116"/>
    <cellStyle name="Обычный 16" xfId="117"/>
    <cellStyle name="Обычный 3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FL88"/>
  <sheetViews>
    <sheetView view="pageBreakPreview" zoomScale="125" zoomScaleNormal="125" zoomScaleSheetLayoutView="125" zoomScalePageLayoutView="0" workbookViewId="0" topLeftCell="A1">
      <selection activeCell="CK13" sqref="CK13"/>
    </sheetView>
  </sheetViews>
  <sheetFormatPr defaultColWidth="0.875" defaultRowHeight="12.75"/>
  <cols>
    <col min="1" max="1" width="1.75390625" style="411" customWidth="1"/>
    <col min="2" max="7" width="0.875" style="411" customWidth="1"/>
    <col min="8" max="8" width="0.6171875" style="411" customWidth="1"/>
    <col min="9" max="9" width="0.2421875" style="411" customWidth="1"/>
    <col min="10" max="10" width="0.875" style="411" hidden="1" customWidth="1"/>
    <col min="11" max="17" width="0.875" style="411" customWidth="1"/>
    <col min="18" max="18" width="0.74609375" style="411" customWidth="1"/>
    <col min="19" max="19" width="0.875" style="411" hidden="1" customWidth="1"/>
    <col min="20" max="20" width="0.2421875" style="411" customWidth="1"/>
    <col min="21" max="32" width="0.875" style="411" customWidth="1"/>
    <col min="33" max="33" width="5.00390625" style="411" customWidth="1"/>
    <col min="34" max="141" width="0.875" style="411" customWidth="1"/>
    <col min="142" max="142" width="1.12109375" style="411" customWidth="1"/>
    <col min="143" max="150" width="0.875" style="411" customWidth="1"/>
    <col min="151" max="151" width="1.25" style="411" customWidth="1"/>
    <col min="152" max="153" width="0.875" style="411" customWidth="1"/>
    <col min="154" max="154" width="1.12109375" style="411" customWidth="1"/>
    <col min="155" max="16384" width="0.875" style="411" customWidth="1"/>
  </cols>
  <sheetData>
    <row r="1" s="408" customFormat="1" ht="12.75" customHeight="1">
      <c r="CE1" s="408" t="s">
        <v>436</v>
      </c>
    </row>
    <row r="2" spans="83:154" s="408" customFormat="1" ht="34.5" customHeight="1">
      <c r="CE2" s="643" t="s">
        <v>437</v>
      </c>
      <c r="CF2" s="643"/>
      <c r="CG2" s="643"/>
      <c r="CH2" s="643"/>
      <c r="CI2" s="643"/>
      <c r="CJ2" s="643"/>
      <c r="CK2" s="643"/>
      <c r="CL2" s="643"/>
      <c r="CM2" s="643"/>
      <c r="CN2" s="643"/>
      <c r="CO2" s="643"/>
      <c r="CP2" s="643"/>
      <c r="CQ2" s="643"/>
      <c r="CR2" s="643"/>
      <c r="CS2" s="643"/>
      <c r="CT2" s="643"/>
      <c r="CU2" s="643"/>
      <c r="CV2" s="643"/>
      <c r="CW2" s="643"/>
      <c r="CX2" s="643"/>
      <c r="CY2" s="643"/>
      <c r="CZ2" s="643"/>
      <c r="DA2" s="643"/>
      <c r="DB2" s="643"/>
      <c r="DC2" s="643"/>
      <c r="DD2" s="643"/>
      <c r="DE2" s="643"/>
      <c r="DF2" s="643"/>
      <c r="DG2" s="643"/>
      <c r="DH2" s="643"/>
      <c r="DI2" s="643"/>
      <c r="DJ2" s="643"/>
      <c r="DK2" s="643"/>
      <c r="DL2" s="643"/>
      <c r="DM2" s="643"/>
      <c r="DN2" s="643"/>
      <c r="DO2" s="643"/>
      <c r="DP2" s="643"/>
      <c r="DQ2" s="643"/>
      <c r="DR2" s="643"/>
      <c r="DS2" s="643"/>
      <c r="DT2" s="643"/>
      <c r="DU2" s="643"/>
      <c r="DV2" s="643"/>
      <c r="DW2" s="643"/>
      <c r="DX2" s="643"/>
      <c r="DY2" s="643"/>
      <c r="DZ2" s="643"/>
      <c r="EA2" s="643"/>
      <c r="EB2" s="643"/>
      <c r="EC2" s="643"/>
      <c r="ED2" s="643"/>
      <c r="EE2" s="643"/>
      <c r="EF2" s="643"/>
      <c r="EG2" s="643"/>
      <c r="EH2" s="643"/>
      <c r="EI2" s="643"/>
      <c r="EJ2" s="643"/>
      <c r="EK2" s="643"/>
      <c r="EL2" s="643"/>
      <c r="EM2" s="643"/>
      <c r="EN2" s="643"/>
      <c r="EO2" s="643"/>
      <c r="EP2" s="643"/>
      <c r="EQ2" s="643"/>
      <c r="ER2" s="643"/>
      <c r="ES2" s="643"/>
      <c r="ET2" s="643"/>
      <c r="EU2" s="643"/>
      <c r="EV2" s="643"/>
      <c r="EW2" s="643"/>
      <c r="EX2" s="643"/>
    </row>
    <row r="3" s="410" customFormat="1" ht="4.5" customHeight="1"/>
    <row r="4" ht="5.25" customHeight="1"/>
    <row r="5" spans="87:154" ht="12">
      <c r="CI5" s="647" t="s">
        <v>141</v>
      </c>
      <c r="CJ5" s="647"/>
      <c r="CK5" s="647"/>
      <c r="CL5" s="647"/>
      <c r="CM5" s="647"/>
      <c r="CN5" s="647"/>
      <c r="CO5" s="647"/>
      <c r="CP5" s="647"/>
      <c r="CQ5" s="647"/>
      <c r="CR5" s="647"/>
      <c r="CS5" s="647"/>
      <c r="CT5" s="647"/>
      <c r="CU5" s="647"/>
      <c r="CV5" s="647"/>
      <c r="CW5" s="647"/>
      <c r="CX5" s="647"/>
      <c r="CY5" s="647"/>
      <c r="CZ5" s="647"/>
      <c r="DA5" s="647"/>
      <c r="DB5" s="647"/>
      <c r="DC5" s="647"/>
      <c r="DD5" s="647"/>
      <c r="DE5" s="647"/>
      <c r="DF5" s="647"/>
      <c r="DG5" s="647"/>
      <c r="DH5" s="647"/>
      <c r="DI5" s="647"/>
      <c r="DJ5" s="647"/>
      <c r="DK5" s="647"/>
      <c r="DL5" s="647"/>
      <c r="DM5" s="647"/>
      <c r="DN5" s="647"/>
      <c r="DO5" s="647"/>
      <c r="DP5" s="647"/>
      <c r="DQ5" s="647"/>
      <c r="DR5" s="647"/>
      <c r="DS5" s="647"/>
      <c r="DT5" s="647"/>
      <c r="DU5" s="647"/>
      <c r="DV5" s="647"/>
      <c r="DW5" s="647"/>
      <c r="DX5" s="647"/>
      <c r="DY5" s="647"/>
      <c r="DZ5" s="647"/>
      <c r="EA5" s="647"/>
      <c r="EB5" s="647"/>
      <c r="EC5" s="647"/>
      <c r="ED5" s="647"/>
      <c r="EE5" s="647"/>
      <c r="EF5" s="647"/>
      <c r="EG5" s="647"/>
      <c r="EH5" s="647"/>
      <c r="EI5" s="647"/>
      <c r="EJ5" s="647"/>
      <c r="EK5" s="647"/>
      <c r="EL5" s="647"/>
      <c r="EM5" s="647"/>
      <c r="EN5" s="647"/>
      <c r="EO5" s="647"/>
      <c r="EP5" s="647"/>
      <c r="EQ5" s="647"/>
      <c r="ER5" s="647"/>
      <c r="ES5" s="647"/>
      <c r="ET5" s="647"/>
      <c r="EU5" s="647"/>
      <c r="EV5" s="647"/>
      <c r="EW5" s="647"/>
      <c r="EX5" s="647"/>
    </row>
    <row r="6" spans="87:154" ht="12">
      <c r="CI6" s="620" t="s">
        <v>438</v>
      </c>
      <c r="CJ6" s="620"/>
      <c r="CK6" s="620"/>
      <c r="CL6" s="620"/>
      <c r="CM6" s="620"/>
      <c r="CN6" s="620"/>
      <c r="CO6" s="620"/>
      <c r="CP6" s="620"/>
      <c r="CQ6" s="620"/>
      <c r="CR6" s="620"/>
      <c r="CS6" s="620"/>
      <c r="CT6" s="620"/>
      <c r="CU6" s="620"/>
      <c r="CV6" s="620"/>
      <c r="CW6" s="620"/>
      <c r="CX6" s="620"/>
      <c r="CY6" s="620"/>
      <c r="CZ6" s="620"/>
      <c r="DA6" s="620"/>
      <c r="DB6" s="620"/>
      <c r="DC6" s="620"/>
      <c r="DD6" s="620"/>
      <c r="DE6" s="620"/>
      <c r="DF6" s="620"/>
      <c r="DG6" s="620"/>
      <c r="DH6" s="620"/>
      <c r="DI6" s="620"/>
      <c r="DJ6" s="620"/>
      <c r="DK6" s="620"/>
      <c r="DL6" s="620"/>
      <c r="DM6" s="620"/>
      <c r="DN6" s="620"/>
      <c r="DO6" s="620"/>
      <c r="DP6" s="620"/>
      <c r="DQ6" s="620"/>
      <c r="DR6" s="620"/>
      <c r="DS6" s="620"/>
      <c r="DT6" s="620"/>
      <c r="DU6" s="620"/>
      <c r="DV6" s="620"/>
      <c r="DW6" s="620"/>
      <c r="DX6" s="620"/>
      <c r="DY6" s="620"/>
      <c r="DZ6" s="620"/>
      <c r="EA6" s="620"/>
      <c r="EB6" s="620"/>
      <c r="EC6" s="620"/>
      <c r="ED6" s="620"/>
      <c r="EE6" s="620"/>
      <c r="EF6" s="620"/>
      <c r="EG6" s="620"/>
      <c r="EH6" s="620"/>
      <c r="EI6" s="620"/>
      <c r="EJ6" s="620"/>
      <c r="EK6" s="620"/>
      <c r="EL6" s="620"/>
      <c r="EM6" s="620"/>
      <c r="EN6" s="620"/>
      <c r="EO6" s="620"/>
      <c r="EP6" s="620"/>
      <c r="EQ6" s="620"/>
      <c r="ER6" s="620"/>
      <c r="ES6" s="620"/>
      <c r="ET6" s="620"/>
      <c r="EU6" s="620"/>
      <c r="EV6" s="620"/>
      <c r="EW6" s="620"/>
      <c r="EX6" s="620"/>
    </row>
    <row r="7" spans="87:154" ht="12">
      <c r="CI7" s="636" t="s">
        <v>439</v>
      </c>
      <c r="CJ7" s="636"/>
      <c r="CK7" s="636"/>
      <c r="CL7" s="636"/>
      <c r="CM7" s="636"/>
      <c r="CN7" s="636"/>
      <c r="CO7" s="636"/>
      <c r="CP7" s="636"/>
      <c r="CQ7" s="636"/>
      <c r="CR7" s="636"/>
      <c r="CS7" s="636"/>
      <c r="CT7" s="636"/>
      <c r="CU7" s="636"/>
      <c r="CV7" s="636"/>
      <c r="CW7" s="636"/>
      <c r="CX7" s="636"/>
      <c r="CY7" s="636"/>
      <c r="CZ7" s="636"/>
      <c r="DA7" s="636"/>
      <c r="DB7" s="636"/>
      <c r="DC7" s="636"/>
      <c r="DD7" s="636"/>
      <c r="DE7" s="636"/>
      <c r="DF7" s="636"/>
      <c r="DG7" s="636"/>
      <c r="DH7" s="636"/>
      <c r="DI7" s="636"/>
      <c r="DJ7" s="636"/>
      <c r="DK7" s="636"/>
      <c r="DL7" s="636"/>
      <c r="DM7" s="636"/>
      <c r="DN7" s="636"/>
      <c r="DO7" s="636"/>
      <c r="DP7" s="636"/>
      <c r="DQ7" s="636"/>
      <c r="DR7" s="636"/>
      <c r="DS7" s="636"/>
      <c r="DT7" s="636"/>
      <c r="DU7" s="636"/>
      <c r="DV7" s="636"/>
      <c r="DW7" s="636"/>
      <c r="DX7" s="636"/>
      <c r="DY7" s="636"/>
      <c r="DZ7" s="636"/>
      <c r="EA7" s="636"/>
      <c r="EB7" s="636"/>
      <c r="EC7" s="636"/>
      <c r="ED7" s="636"/>
      <c r="EE7" s="636"/>
      <c r="EF7" s="636"/>
      <c r="EG7" s="636"/>
      <c r="EH7" s="636"/>
      <c r="EI7" s="636"/>
      <c r="EJ7" s="636"/>
      <c r="EK7" s="636"/>
      <c r="EL7" s="636"/>
      <c r="EM7" s="636"/>
      <c r="EN7" s="636"/>
      <c r="EO7" s="636"/>
      <c r="EP7" s="636"/>
      <c r="EQ7" s="636"/>
      <c r="ER7" s="636"/>
      <c r="ES7" s="636"/>
      <c r="ET7" s="636"/>
      <c r="EU7" s="636"/>
      <c r="EV7" s="636"/>
      <c r="EW7" s="636"/>
      <c r="EX7" s="636"/>
    </row>
    <row r="8" spans="87:154" ht="12">
      <c r="CI8" s="620" t="s">
        <v>553</v>
      </c>
      <c r="CJ8" s="620"/>
      <c r="CK8" s="620"/>
      <c r="CL8" s="620"/>
      <c r="CM8" s="620"/>
      <c r="CN8" s="620"/>
      <c r="CO8" s="620"/>
      <c r="CP8" s="620"/>
      <c r="CQ8" s="620"/>
      <c r="CR8" s="620"/>
      <c r="CS8" s="620"/>
      <c r="CT8" s="620"/>
      <c r="CU8" s="620"/>
      <c r="CV8" s="620"/>
      <c r="CW8" s="620"/>
      <c r="CX8" s="620"/>
      <c r="CY8" s="620"/>
      <c r="CZ8" s="620"/>
      <c r="DA8" s="620"/>
      <c r="DB8" s="620"/>
      <c r="DC8" s="620"/>
      <c r="DD8" s="620"/>
      <c r="DE8" s="620"/>
      <c r="DF8" s="620"/>
      <c r="DG8" s="620"/>
      <c r="DH8" s="620"/>
      <c r="DI8" s="620"/>
      <c r="DJ8" s="620"/>
      <c r="DK8" s="620"/>
      <c r="DL8" s="620"/>
      <c r="DM8" s="620"/>
      <c r="DN8" s="620"/>
      <c r="DO8" s="620"/>
      <c r="DP8" s="620"/>
      <c r="DQ8" s="620"/>
      <c r="DR8" s="620"/>
      <c r="DS8" s="620"/>
      <c r="DT8" s="620"/>
      <c r="DU8" s="620"/>
      <c r="DV8" s="620"/>
      <c r="DW8" s="620"/>
      <c r="DX8" s="620"/>
      <c r="DY8" s="620"/>
      <c r="DZ8" s="620"/>
      <c r="EA8" s="620"/>
      <c r="EB8" s="620"/>
      <c r="EC8" s="620"/>
      <c r="ED8" s="620"/>
      <c r="EE8" s="620"/>
      <c r="EF8" s="620"/>
      <c r="EG8" s="620"/>
      <c r="EH8" s="620"/>
      <c r="EI8" s="620"/>
      <c r="EJ8" s="620"/>
      <c r="EK8" s="620"/>
      <c r="EL8" s="620"/>
      <c r="EM8" s="620"/>
      <c r="EN8" s="620"/>
      <c r="EO8" s="620"/>
      <c r="EP8" s="620"/>
      <c r="EQ8" s="620"/>
      <c r="ER8" s="620"/>
      <c r="ES8" s="620"/>
      <c r="ET8" s="620"/>
      <c r="EU8" s="620"/>
      <c r="EV8" s="620"/>
      <c r="EW8" s="620"/>
      <c r="EX8" s="620"/>
    </row>
    <row r="9" spans="87:154" ht="12">
      <c r="CI9" s="636" t="s">
        <v>440</v>
      </c>
      <c r="CJ9" s="636"/>
      <c r="CK9" s="636"/>
      <c r="CL9" s="636"/>
      <c r="CM9" s="636"/>
      <c r="CN9" s="636"/>
      <c r="CO9" s="636"/>
      <c r="CP9" s="636"/>
      <c r="CQ9" s="636"/>
      <c r="CR9" s="636"/>
      <c r="CS9" s="636"/>
      <c r="CT9" s="636"/>
      <c r="CU9" s="636"/>
      <c r="CV9" s="636"/>
      <c r="CW9" s="636"/>
      <c r="CX9" s="636"/>
      <c r="CY9" s="636"/>
      <c r="CZ9" s="636"/>
      <c r="DA9" s="636"/>
      <c r="DB9" s="636"/>
      <c r="DC9" s="636"/>
      <c r="DD9" s="636"/>
      <c r="DE9" s="636"/>
      <c r="DF9" s="636"/>
      <c r="DG9" s="636"/>
      <c r="DH9" s="636"/>
      <c r="DI9" s="636"/>
      <c r="DJ9" s="636"/>
      <c r="DK9" s="636"/>
      <c r="DL9" s="636"/>
      <c r="DM9" s="636"/>
      <c r="DN9" s="636"/>
      <c r="DO9" s="636"/>
      <c r="DP9" s="636"/>
      <c r="DQ9" s="636"/>
      <c r="DR9" s="636"/>
      <c r="DS9" s="636"/>
      <c r="DT9" s="636"/>
      <c r="DU9" s="636"/>
      <c r="DV9" s="636"/>
      <c r="DW9" s="636"/>
      <c r="DX9" s="636"/>
      <c r="DY9" s="636"/>
      <c r="DZ9" s="636"/>
      <c r="EA9" s="636"/>
      <c r="EB9" s="636"/>
      <c r="EC9" s="636"/>
      <c r="ED9" s="636"/>
      <c r="EE9" s="636"/>
      <c r="EF9" s="636"/>
      <c r="EG9" s="636"/>
      <c r="EH9" s="636"/>
      <c r="EI9" s="636"/>
      <c r="EJ9" s="636"/>
      <c r="EK9" s="636"/>
      <c r="EL9" s="636"/>
      <c r="EM9" s="636"/>
      <c r="EN9" s="636"/>
      <c r="EO9" s="636"/>
      <c r="EP9" s="636"/>
      <c r="EQ9" s="636"/>
      <c r="ER9" s="636"/>
      <c r="ES9" s="636"/>
      <c r="ET9" s="636"/>
      <c r="EU9" s="636"/>
      <c r="EV9" s="636"/>
      <c r="EW9" s="636"/>
      <c r="EX9" s="636"/>
    </row>
    <row r="10" spans="87:137" ht="12">
      <c r="CI10" s="620"/>
      <c r="CJ10" s="620"/>
      <c r="CK10" s="620"/>
      <c r="CL10" s="620"/>
      <c r="CM10" s="620"/>
      <c r="CN10" s="620"/>
      <c r="CO10" s="620"/>
      <c r="CP10" s="620"/>
      <c r="CQ10" s="620"/>
      <c r="CR10" s="620"/>
      <c r="CS10" s="620"/>
      <c r="CT10" s="620"/>
      <c r="CU10" s="620"/>
      <c r="CV10" s="620"/>
      <c r="CW10" s="620"/>
      <c r="CX10" s="620"/>
      <c r="CY10" s="620"/>
      <c r="CZ10" s="620"/>
      <c r="DA10" s="620"/>
      <c r="DB10" s="620"/>
      <c r="DE10" s="620" t="s">
        <v>400</v>
      </c>
      <c r="DF10" s="620"/>
      <c r="DG10" s="620"/>
      <c r="DH10" s="620"/>
      <c r="DI10" s="620"/>
      <c r="DJ10" s="620"/>
      <c r="DK10" s="620"/>
      <c r="DL10" s="620"/>
      <c r="DM10" s="620"/>
      <c r="DN10" s="620"/>
      <c r="DO10" s="620"/>
      <c r="DP10" s="620"/>
      <c r="DQ10" s="620"/>
      <c r="DR10" s="620"/>
      <c r="DS10" s="620"/>
      <c r="DT10" s="620"/>
      <c r="DU10" s="620"/>
      <c r="DV10" s="620"/>
      <c r="DW10" s="620"/>
      <c r="DX10" s="620"/>
      <c r="DY10" s="620"/>
      <c r="DZ10" s="620"/>
      <c r="EA10" s="620"/>
      <c r="EB10" s="620"/>
      <c r="EC10" s="620"/>
      <c r="ED10" s="620"/>
      <c r="EE10" s="620"/>
      <c r="EF10" s="620"/>
      <c r="EG10" s="620"/>
    </row>
    <row r="11" spans="87:137" ht="12">
      <c r="CI11" s="636" t="s">
        <v>161</v>
      </c>
      <c r="CJ11" s="636"/>
      <c r="CK11" s="636"/>
      <c r="CL11" s="636"/>
      <c r="CM11" s="636"/>
      <c r="CN11" s="636"/>
      <c r="CO11" s="636"/>
      <c r="CP11" s="636"/>
      <c r="CQ11" s="636"/>
      <c r="CR11" s="636"/>
      <c r="CS11" s="636"/>
      <c r="CT11" s="636"/>
      <c r="CU11" s="636"/>
      <c r="CV11" s="636"/>
      <c r="CW11" s="636"/>
      <c r="CX11" s="636"/>
      <c r="CY11" s="636"/>
      <c r="CZ11" s="636"/>
      <c r="DA11" s="636"/>
      <c r="DB11" s="636"/>
      <c r="DE11" s="636" t="s">
        <v>162</v>
      </c>
      <c r="DF11" s="636"/>
      <c r="DG11" s="636"/>
      <c r="DH11" s="636"/>
      <c r="DI11" s="636"/>
      <c r="DJ11" s="636"/>
      <c r="DK11" s="636"/>
      <c r="DL11" s="636"/>
      <c r="DM11" s="636"/>
      <c r="DN11" s="636"/>
      <c r="DO11" s="636"/>
      <c r="DP11" s="636"/>
      <c r="DQ11" s="636"/>
      <c r="DR11" s="636"/>
      <c r="DS11" s="636"/>
      <c r="DT11" s="636"/>
      <c r="DU11" s="636"/>
      <c r="DV11" s="636"/>
      <c r="DW11" s="636"/>
      <c r="DX11" s="636"/>
      <c r="DY11" s="636"/>
      <c r="DZ11" s="636"/>
      <c r="EA11" s="636"/>
      <c r="EB11" s="636"/>
      <c r="EC11" s="636"/>
      <c r="ED11" s="636"/>
      <c r="EE11" s="636"/>
      <c r="EF11" s="636"/>
      <c r="EG11" s="636"/>
    </row>
    <row r="12" spans="88:122" ht="12">
      <c r="CJ12" s="412" t="s">
        <v>441</v>
      </c>
      <c r="CK12" s="646" t="s">
        <v>645</v>
      </c>
      <c r="CL12" s="646"/>
      <c r="CM12" s="646"/>
      <c r="CN12" s="646"/>
      <c r="CO12" s="411" t="s">
        <v>441</v>
      </c>
      <c r="CQ12" s="646" t="s">
        <v>618</v>
      </c>
      <c r="CR12" s="646"/>
      <c r="CS12" s="646"/>
      <c r="CT12" s="646"/>
      <c r="CU12" s="646"/>
      <c r="CV12" s="646"/>
      <c r="CW12" s="646"/>
      <c r="CX12" s="646"/>
      <c r="CY12" s="646"/>
      <c r="CZ12" s="646"/>
      <c r="DA12" s="646"/>
      <c r="DB12" s="646"/>
      <c r="DC12" s="646"/>
      <c r="DD12" s="646"/>
      <c r="DE12" s="646"/>
      <c r="DF12" s="646"/>
      <c r="DG12" s="646"/>
      <c r="DH12" s="646"/>
      <c r="DI12" s="646"/>
      <c r="DJ12" s="635">
        <v>20</v>
      </c>
      <c r="DK12" s="635"/>
      <c r="DL12" s="635"/>
      <c r="DM12" s="644" t="s">
        <v>442</v>
      </c>
      <c r="DN12" s="644"/>
      <c r="DO12" s="644"/>
      <c r="DP12" s="645" t="s">
        <v>443</v>
      </c>
      <c r="DQ12" s="645"/>
      <c r="DR12" s="645"/>
    </row>
    <row r="13" ht="3.75" customHeight="1"/>
    <row r="14" spans="43:154" s="413" customFormat="1" ht="3.75" customHeight="1">
      <c r="AQ14" s="414"/>
      <c r="AR14" s="414"/>
      <c r="AS14" s="414"/>
      <c r="CY14" s="415"/>
      <c r="CZ14" s="415"/>
      <c r="DA14" s="415"/>
      <c r="EL14" s="621" t="s">
        <v>88</v>
      </c>
      <c r="EM14" s="622"/>
      <c r="EN14" s="622"/>
      <c r="EO14" s="622"/>
      <c r="EP14" s="622"/>
      <c r="EQ14" s="622"/>
      <c r="ER14" s="622"/>
      <c r="ES14" s="622"/>
      <c r="ET14" s="622"/>
      <c r="EU14" s="622"/>
      <c r="EV14" s="622"/>
      <c r="EW14" s="622"/>
      <c r="EX14" s="623"/>
    </row>
    <row r="15" spans="2:154" s="413" customFormat="1" ht="13.5" customHeight="1">
      <c r="B15" s="641" t="s">
        <v>444</v>
      </c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  <c r="BB15" s="641"/>
      <c r="BC15" s="641"/>
      <c r="BD15" s="641"/>
      <c r="BE15" s="641"/>
      <c r="BF15" s="641"/>
      <c r="BG15" s="641"/>
      <c r="BH15" s="641"/>
      <c r="BI15" s="641"/>
      <c r="BJ15" s="641"/>
      <c r="BK15" s="641"/>
      <c r="BL15" s="641"/>
      <c r="BM15" s="641"/>
      <c r="BN15" s="641"/>
      <c r="BO15" s="641"/>
      <c r="BP15" s="641"/>
      <c r="BQ15" s="641"/>
      <c r="BR15" s="641"/>
      <c r="BS15" s="641"/>
      <c r="BT15" s="641"/>
      <c r="BU15" s="641"/>
      <c r="BV15" s="631" t="s">
        <v>606</v>
      </c>
      <c r="BW15" s="631"/>
      <c r="BX15" s="631"/>
      <c r="BY15" s="637" t="s">
        <v>445</v>
      </c>
      <c r="BZ15" s="637"/>
      <c r="CA15" s="637"/>
      <c r="CB15" s="637"/>
      <c r="CC15" s="637"/>
      <c r="CD15" s="637"/>
      <c r="CE15" s="637"/>
      <c r="CF15" s="637"/>
      <c r="CG15" s="637"/>
      <c r="CH15" s="637"/>
      <c r="CI15" s="637"/>
      <c r="CJ15" s="637"/>
      <c r="CK15" s="637"/>
      <c r="CL15" s="637"/>
      <c r="CM15" s="637"/>
      <c r="CN15" s="637"/>
      <c r="CO15" s="637"/>
      <c r="CP15" s="637"/>
      <c r="CQ15" s="637"/>
      <c r="CR15" s="637"/>
      <c r="CS15" s="637"/>
      <c r="CT15" s="637"/>
      <c r="CU15" s="637"/>
      <c r="CV15" s="637"/>
      <c r="CW15" s="637"/>
      <c r="CX15" s="637"/>
      <c r="CY15" s="637"/>
      <c r="CZ15" s="637"/>
      <c r="DA15" s="637"/>
      <c r="DB15" s="637"/>
      <c r="DC15" s="637"/>
      <c r="DD15" s="637"/>
      <c r="DE15" s="637"/>
      <c r="DF15" s="637"/>
      <c r="DG15" s="637"/>
      <c r="DH15" s="637"/>
      <c r="DI15" s="637"/>
      <c r="DJ15" s="637"/>
      <c r="DK15" s="637"/>
      <c r="DL15" s="637"/>
      <c r="DM15" s="637"/>
      <c r="DN15" s="637"/>
      <c r="DO15" s="637"/>
      <c r="DP15" s="637"/>
      <c r="DQ15" s="637"/>
      <c r="DR15" s="637"/>
      <c r="DS15" s="637"/>
      <c r="DT15" s="637"/>
      <c r="DU15" s="637"/>
      <c r="DV15" s="637"/>
      <c r="DW15" s="637"/>
      <c r="DX15" s="637"/>
      <c r="DY15" s="637"/>
      <c r="DZ15" s="637"/>
      <c r="EA15" s="637"/>
      <c r="EB15" s="637"/>
      <c r="EC15" s="637"/>
      <c r="ED15" s="637"/>
      <c r="EE15" s="637"/>
      <c r="EF15" s="637"/>
      <c r="EG15" s="637"/>
      <c r="EH15" s="637"/>
      <c r="EI15" s="637"/>
      <c r="EJ15" s="637"/>
      <c r="EL15" s="624"/>
      <c r="EM15" s="625"/>
      <c r="EN15" s="625"/>
      <c r="EO15" s="625"/>
      <c r="EP15" s="625"/>
      <c r="EQ15" s="625"/>
      <c r="ER15" s="625"/>
      <c r="ES15" s="625"/>
      <c r="ET15" s="625"/>
      <c r="EU15" s="625"/>
      <c r="EV15" s="625"/>
      <c r="EW15" s="625"/>
      <c r="EX15" s="626"/>
    </row>
    <row r="16" spans="3:154" s="413" customFormat="1" ht="14.25" customHeight="1"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4" t="s">
        <v>446</v>
      </c>
      <c r="AJ16" s="631" t="s">
        <v>606</v>
      </c>
      <c r="AK16" s="631"/>
      <c r="AL16" s="631"/>
      <c r="AM16" s="641" t="s">
        <v>447</v>
      </c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  <c r="BB16" s="641"/>
      <c r="BC16" s="641"/>
      <c r="BD16" s="641"/>
      <c r="BE16" s="641"/>
      <c r="BF16" s="641"/>
      <c r="BG16" s="641"/>
      <c r="BH16" s="641"/>
      <c r="BI16" s="641"/>
      <c r="BJ16" s="641"/>
      <c r="BK16" s="641"/>
      <c r="BL16" s="641"/>
      <c r="BM16" s="641"/>
      <c r="BN16" s="641"/>
      <c r="BO16" s="641"/>
      <c r="BP16" s="641"/>
      <c r="BQ16" s="641"/>
      <c r="BR16" s="641"/>
      <c r="BS16" s="641"/>
      <c r="BT16" s="641"/>
      <c r="BU16" s="641"/>
      <c r="BV16" s="641"/>
      <c r="BW16" s="641"/>
      <c r="BX16" s="641"/>
      <c r="BY16" s="641"/>
      <c r="BZ16" s="641"/>
      <c r="CA16" s="641"/>
      <c r="CB16" s="641"/>
      <c r="CC16" s="641"/>
      <c r="CD16" s="641"/>
      <c r="CE16" s="641"/>
      <c r="CF16" s="641"/>
      <c r="CG16" s="641"/>
      <c r="CH16" s="641"/>
      <c r="CI16" s="641"/>
      <c r="CJ16" s="641"/>
      <c r="CK16" s="641"/>
      <c r="CL16" s="641"/>
      <c r="CM16" s="631" t="s">
        <v>629</v>
      </c>
      <c r="CN16" s="631"/>
      <c r="CO16" s="631"/>
      <c r="CP16" s="632" t="s">
        <v>448</v>
      </c>
      <c r="CQ16" s="632"/>
      <c r="CR16" s="632"/>
      <c r="CS16" s="632"/>
      <c r="CT16" s="632"/>
      <c r="CU16" s="631" t="s">
        <v>633</v>
      </c>
      <c r="CV16" s="631"/>
      <c r="CW16" s="631"/>
      <c r="CX16" s="415" t="s">
        <v>449</v>
      </c>
      <c r="CY16" s="415"/>
      <c r="CZ16" s="415"/>
      <c r="DA16" s="415"/>
      <c r="DB16" s="415"/>
      <c r="DC16" s="415"/>
      <c r="DD16" s="415"/>
      <c r="DE16" s="415"/>
      <c r="DF16" s="415"/>
      <c r="DG16" s="415"/>
      <c r="DH16" s="415"/>
      <c r="DI16" s="415"/>
      <c r="DJ16" s="415"/>
      <c r="DK16" s="415"/>
      <c r="DL16" s="415"/>
      <c r="DM16" s="415"/>
      <c r="DN16" s="415"/>
      <c r="DO16" s="415"/>
      <c r="DP16" s="415"/>
      <c r="DQ16" s="415"/>
      <c r="DR16" s="415"/>
      <c r="DS16" s="415"/>
      <c r="DT16" s="415"/>
      <c r="DU16" s="415"/>
      <c r="DV16" s="415"/>
      <c r="DW16" s="415"/>
      <c r="DX16" s="415"/>
      <c r="DY16" s="415"/>
      <c r="DZ16" s="415"/>
      <c r="EA16" s="415"/>
      <c r="EB16" s="415"/>
      <c r="EC16" s="415"/>
      <c r="ED16" s="415"/>
      <c r="EE16" s="415"/>
      <c r="EF16" s="415"/>
      <c r="EG16" s="415"/>
      <c r="EH16" s="415"/>
      <c r="EI16" s="415"/>
      <c r="EJ16" s="415"/>
      <c r="EL16" s="624"/>
      <c r="EM16" s="625"/>
      <c r="EN16" s="625"/>
      <c r="EO16" s="625"/>
      <c r="EP16" s="625"/>
      <c r="EQ16" s="625"/>
      <c r="ER16" s="625"/>
      <c r="ES16" s="625"/>
      <c r="ET16" s="625"/>
      <c r="EU16" s="625"/>
      <c r="EV16" s="625"/>
      <c r="EW16" s="625"/>
      <c r="EX16" s="626"/>
    </row>
    <row r="17" spans="2:154" s="413" customFormat="1" ht="1.5" customHeight="1" thickBot="1"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8"/>
      <c r="AK17" s="418"/>
      <c r="AL17" s="418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8"/>
      <c r="CN17" s="418"/>
      <c r="CO17" s="418"/>
      <c r="CP17" s="417"/>
      <c r="CQ17" s="417"/>
      <c r="CR17" s="417"/>
      <c r="CS17" s="417"/>
      <c r="CT17" s="417"/>
      <c r="CU17" s="418"/>
      <c r="CV17" s="418"/>
      <c r="CW17" s="418"/>
      <c r="CX17" s="415"/>
      <c r="CY17" s="415"/>
      <c r="CZ17" s="415"/>
      <c r="DA17" s="415"/>
      <c r="DB17" s="415"/>
      <c r="DC17" s="415"/>
      <c r="DD17" s="415"/>
      <c r="DE17" s="415"/>
      <c r="DF17" s="415"/>
      <c r="DG17" s="415"/>
      <c r="DH17" s="415"/>
      <c r="DI17" s="415"/>
      <c r="DJ17" s="415"/>
      <c r="DK17" s="415"/>
      <c r="DL17" s="415"/>
      <c r="DM17" s="415"/>
      <c r="DN17" s="415"/>
      <c r="DO17" s="415"/>
      <c r="DP17" s="415"/>
      <c r="DQ17" s="415"/>
      <c r="DR17" s="415"/>
      <c r="DS17" s="415"/>
      <c r="DT17" s="415"/>
      <c r="DU17" s="415"/>
      <c r="DV17" s="415"/>
      <c r="DW17" s="415"/>
      <c r="DX17" s="415"/>
      <c r="DY17" s="415"/>
      <c r="DZ17" s="415"/>
      <c r="EA17" s="415"/>
      <c r="EB17" s="415"/>
      <c r="EC17" s="415"/>
      <c r="ED17" s="415"/>
      <c r="EE17" s="415"/>
      <c r="EF17" s="415"/>
      <c r="EG17" s="415"/>
      <c r="EH17" s="415"/>
      <c r="EI17" s="415"/>
      <c r="EJ17" s="415"/>
      <c r="EL17" s="416"/>
      <c r="EM17" s="416"/>
      <c r="EN17" s="416"/>
      <c r="EO17" s="416"/>
      <c r="EP17" s="416"/>
      <c r="EQ17" s="416"/>
      <c r="ER17" s="416"/>
      <c r="ES17" s="416"/>
      <c r="ET17" s="416"/>
      <c r="EU17" s="416"/>
      <c r="EV17" s="416"/>
      <c r="EW17" s="416"/>
      <c r="EX17" s="416"/>
    </row>
    <row r="18" spans="1:154" s="420" customFormat="1" ht="11.25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DH18" s="419"/>
      <c r="DI18" s="419"/>
      <c r="DJ18" s="419"/>
      <c r="DK18" s="419"/>
      <c r="DL18" s="419"/>
      <c r="DM18" s="419"/>
      <c r="DN18" s="419"/>
      <c r="DO18" s="419"/>
      <c r="DP18" s="419"/>
      <c r="DQ18" s="419"/>
      <c r="DR18" s="419"/>
      <c r="DS18" s="419"/>
      <c r="DT18" s="419"/>
      <c r="DU18" s="419"/>
      <c r="DV18" s="419"/>
      <c r="DW18" s="419"/>
      <c r="DZ18" s="419"/>
      <c r="EA18" s="419"/>
      <c r="EB18" s="419"/>
      <c r="EJ18" s="421" t="s">
        <v>142</v>
      </c>
      <c r="EL18" s="628" t="s">
        <v>143</v>
      </c>
      <c r="EM18" s="629"/>
      <c r="EN18" s="629"/>
      <c r="EO18" s="629"/>
      <c r="EP18" s="629"/>
      <c r="EQ18" s="629"/>
      <c r="ER18" s="629"/>
      <c r="ES18" s="629"/>
      <c r="ET18" s="629"/>
      <c r="EU18" s="629"/>
      <c r="EV18" s="629"/>
      <c r="EW18" s="629"/>
      <c r="EX18" s="630"/>
    </row>
    <row r="19" spans="54:154" s="422" customFormat="1" ht="12.75" customHeight="1">
      <c r="BB19" s="640" t="s">
        <v>450</v>
      </c>
      <c r="BC19" s="640"/>
      <c r="BD19" s="640"/>
      <c r="BE19" s="640"/>
      <c r="BF19" s="640"/>
      <c r="BG19" s="627" t="str">
        <f>CK12</f>
        <v>15</v>
      </c>
      <c r="BH19" s="627"/>
      <c r="BI19" s="627"/>
      <c r="BJ19" s="627"/>
      <c r="BK19" s="648" t="s">
        <v>441</v>
      </c>
      <c r="BL19" s="648"/>
      <c r="BM19" s="638" t="str">
        <f>CQ12</f>
        <v>декабря</v>
      </c>
      <c r="BN19" s="639"/>
      <c r="BO19" s="639"/>
      <c r="BP19" s="639"/>
      <c r="BQ19" s="639"/>
      <c r="BR19" s="639"/>
      <c r="BS19" s="639"/>
      <c r="BT19" s="639"/>
      <c r="BU19" s="639"/>
      <c r="BV19" s="639"/>
      <c r="BW19" s="639"/>
      <c r="BX19" s="639"/>
      <c r="BY19" s="639"/>
      <c r="BZ19" s="639"/>
      <c r="CA19" s="640">
        <v>20</v>
      </c>
      <c r="CB19" s="640"/>
      <c r="CC19" s="640"/>
      <c r="CD19" s="642" t="str">
        <f>DM12</f>
        <v>21</v>
      </c>
      <c r="CE19" s="642"/>
      <c r="CF19" s="642"/>
      <c r="CG19" s="576" t="s">
        <v>451</v>
      </c>
      <c r="CH19" s="576"/>
      <c r="CI19" s="576"/>
      <c r="CJ19" s="576"/>
      <c r="CK19" s="576"/>
      <c r="CL19" s="576"/>
      <c r="DZ19" s="424"/>
      <c r="EA19" s="424"/>
      <c r="EB19" s="424"/>
      <c r="EC19" s="424"/>
      <c r="ED19" s="424"/>
      <c r="EE19" s="424"/>
      <c r="EF19" s="424"/>
      <c r="EG19" s="424"/>
      <c r="EH19" s="424"/>
      <c r="EI19" s="424"/>
      <c r="EJ19" s="423" t="s">
        <v>144</v>
      </c>
      <c r="EL19" s="633" t="str">
        <f>CK12</f>
        <v>15</v>
      </c>
      <c r="EM19" s="634"/>
      <c r="EN19" s="668" t="str">
        <f>CQ12</f>
        <v>декабря</v>
      </c>
      <c r="EO19" s="668"/>
      <c r="EP19" s="668"/>
      <c r="EQ19" s="668"/>
      <c r="ER19" s="668"/>
      <c r="ES19" s="668"/>
      <c r="ET19" s="668"/>
      <c r="EU19" s="665">
        <f>DJ12</f>
        <v>20</v>
      </c>
      <c r="EV19" s="665"/>
      <c r="EW19" s="666" t="str">
        <f>DM12</f>
        <v>21</v>
      </c>
      <c r="EX19" s="667"/>
    </row>
    <row r="20" spans="1:154" s="422" customFormat="1" ht="11.25">
      <c r="A20" s="422" t="s">
        <v>160</v>
      </c>
      <c r="AL20" s="578" t="s">
        <v>316</v>
      </c>
      <c r="AM20" s="578"/>
      <c r="AN20" s="578"/>
      <c r="AO20" s="578"/>
      <c r="AP20" s="578"/>
      <c r="AQ20" s="578"/>
      <c r="AR20" s="578"/>
      <c r="AS20" s="578"/>
      <c r="AT20" s="578"/>
      <c r="AU20" s="578"/>
      <c r="AV20" s="578"/>
      <c r="AW20" s="578"/>
      <c r="AX20" s="578"/>
      <c r="AY20" s="578"/>
      <c r="AZ20" s="578"/>
      <c r="BA20" s="578"/>
      <c r="BB20" s="578"/>
      <c r="BC20" s="578"/>
      <c r="BD20" s="578"/>
      <c r="BE20" s="578"/>
      <c r="BF20" s="578"/>
      <c r="BG20" s="578"/>
      <c r="BH20" s="578"/>
      <c r="BI20" s="578"/>
      <c r="BJ20" s="578"/>
      <c r="BK20" s="578"/>
      <c r="BL20" s="578"/>
      <c r="BM20" s="578"/>
      <c r="BN20" s="578"/>
      <c r="BO20" s="578"/>
      <c r="BP20" s="578"/>
      <c r="BQ20" s="578"/>
      <c r="BR20" s="578"/>
      <c r="BS20" s="578"/>
      <c r="BT20" s="578"/>
      <c r="BU20" s="578"/>
      <c r="BV20" s="578"/>
      <c r="BW20" s="578"/>
      <c r="BX20" s="578"/>
      <c r="BY20" s="578"/>
      <c r="BZ20" s="578"/>
      <c r="CA20" s="578"/>
      <c r="CB20" s="578"/>
      <c r="CC20" s="578"/>
      <c r="CD20" s="578"/>
      <c r="CE20" s="578"/>
      <c r="CF20" s="578"/>
      <c r="CG20" s="578"/>
      <c r="CH20" s="578"/>
      <c r="CI20" s="578"/>
      <c r="CJ20" s="578"/>
      <c r="CK20" s="578"/>
      <c r="CL20" s="578"/>
      <c r="CM20" s="578"/>
      <c r="CN20" s="578"/>
      <c r="CO20" s="578"/>
      <c r="CP20" s="578"/>
      <c r="CQ20" s="578"/>
      <c r="CR20" s="578"/>
      <c r="CS20" s="578"/>
      <c r="CT20" s="578"/>
      <c r="CU20" s="578"/>
      <c r="CV20" s="578"/>
      <c r="CW20" s="578"/>
      <c r="CX20" s="578"/>
      <c r="CY20" s="578"/>
      <c r="CZ20" s="578"/>
      <c r="DA20" s="578"/>
      <c r="DB20" s="578"/>
      <c r="DC20" s="578"/>
      <c r="DD20" s="578"/>
      <c r="DE20" s="578"/>
      <c r="DF20" s="578"/>
      <c r="DG20" s="578"/>
      <c r="DH20" s="578"/>
      <c r="DI20" s="578"/>
      <c r="DJ20" s="578"/>
      <c r="DK20" s="578"/>
      <c r="DL20" s="578"/>
      <c r="DM20" s="578"/>
      <c r="DZ20" s="424"/>
      <c r="EA20" s="424"/>
      <c r="EB20" s="424"/>
      <c r="EC20" s="424"/>
      <c r="ED20" s="424"/>
      <c r="EE20" s="424"/>
      <c r="EF20" s="424"/>
      <c r="EG20" s="424"/>
      <c r="EH20" s="424"/>
      <c r="EI20" s="424"/>
      <c r="EJ20" s="423" t="s">
        <v>452</v>
      </c>
      <c r="EL20" s="605" t="s">
        <v>554</v>
      </c>
      <c r="EM20" s="606"/>
      <c r="EN20" s="606"/>
      <c r="EO20" s="606"/>
      <c r="EP20" s="606"/>
      <c r="EQ20" s="606"/>
      <c r="ER20" s="606"/>
      <c r="ES20" s="606"/>
      <c r="ET20" s="606"/>
      <c r="EU20" s="606"/>
      <c r="EV20" s="606"/>
      <c r="EW20" s="606"/>
      <c r="EX20" s="607"/>
    </row>
    <row r="21" spans="1:154" s="422" customFormat="1" ht="11.25">
      <c r="A21" s="422" t="s">
        <v>453</v>
      </c>
      <c r="AL21" s="566" t="s">
        <v>174</v>
      </c>
      <c r="AM21" s="566"/>
      <c r="AN21" s="566"/>
      <c r="AO21" s="566"/>
      <c r="AP21" s="566"/>
      <c r="AQ21" s="566"/>
      <c r="AR21" s="566"/>
      <c r="AS21" s="566"/>
      <c r="AT21" s="566"/>
      <c r="AU21" s="566"/>
      <c r="AV21" s="566"/>
      <c r="AW21" s="566"/>
      <c r="AX21" s="566"/>
      <c r="AY21" s="566"/>
      <c r="AZ21" s="566"/>
      <c r="BA21" s="566"/>
      <c r="BB21" s="566"/>
      <c r="BC21" s="566"/>
      <c r="BD21" s="566"/>
      <c r="BE21" s="566"/>
      <c r="BF21" s="566"/>
      <c r="BG21" s="566"/>
      <c r="BH21" s="566"/>
      <c r="BI21" s="566"/>
      <c r="BJ21" s="566"/>
      <c r="BK21" s="566"/>
      <c r="BL21" s="566"/>
      <c r="BM21" s="566"/>
      <c r="BN21" s="566"/>
      <c r="BO21" s="566"/>
      <c r="BP21" s="566"/>
      <c r="BQ21" s="566"/>
      <c r="BR21" s="566"/>
      <c r="BS21" s="566"/>
      <c r="BT21" s="566"/>
      <c r="BU21" s="566"/>
      <c r="BV21" s="566"/>
      <c r="BW21" s="566"/>
      <c r="BX21" s="566"/>
      <c r="BY21" s="566"/>
      <c r="BZ21" s="566"/>
      <c r="CA21" s="566"/>
      <c r="CB21" s="566"/>
      <c r="CC21" s="566"/>
      <c r="CD21" s="566"/>
      <c r="CE21" s="566"/>
      <c r="CF21" s="566"/>
      <c r="CG21" s="566"/>
      <c r="CH21" s="566"/>
      <c r="CI21" s="566"/>
      <c r="CJ21" s="566"/>
      <c r="CK21" s="566"/>
      <c r="CL21" s="566"/>
      <c r="CM21" s="566"/>
      <c r="CN21" s="566"/>
      <c r="CO21" s="566"/>
      <c r="CP21" s="566"/>
      <c r="CQ21" s="566"/>
      <c r="CR21" s="566"/>
      <c r="CS21" s="566"/>
      <c r="CT21" s="566"/>
      <c r="CU21" s="566"/>
      <c r="CV21" s="566"/>
      <c r="CW21" s="566"/>
      <c r="CX21" s="566"/>
      <c r="CY21" s="566"/>
      <c r="CZ21" s="566"/>
      <c r="DA21" s="566"/>
      <c r="DB21" s="566"/>
      <c r="DC21" s="566"/>
      <c r="DD21" s="566"/>
      <c r="DE21" s="566"/>
      <c r="DF21" s="566"/>
      <c r="DG21" s="566"/>
      <c r="DH21" s="566"/>
      <c r="DI21" s="566"/>
      <c r="DJ21" s="566"/>
      <c r="DK21" s="566"/>
      <c r="DL21" s="566"/>
      <c r="DM21" s="566"/>
      <c r="DZ21" s="424"/>
      <c r="EA21" s="424"/>
      <c r="EB21" s="424"/>
      <c r="EC21" s="424"/>
      <c r="ED21" s="424"/>
      <c r="EE21" s="424"/>
      <c r="EF21" s="424"/>
      <c r="EG21" s="424"/>
      <c r="EH21" s="424"/>
      <c r="EI21" s="424"/>
      <c r="EJ21" s="423" t="s">
        <v>452</v>
      </c>
      <c r="EL21" s="608" t="s">
        <v>454</v>
      </c>
      <c r="EM21" s="609"/>
      <c r="EN21" s="609"/>
      <c r="EO21" s="609"/>
      <c r="EP21" s="609"/>
      <c r="EQ21" s="609"/>
      <c r="ER21" s="609"/>
      <c r="ES21" s="609"/>
      <c r="ET21" s="609"/>
      <c r="EU21" s="609"/>
      <c r="EV21" s="609"/>
      <c r="EW21" s="609"/>
      <c r="EX21" s="610"/>
    </row>
    <row r="22" spans="1:154" s="422" customFormat="1" ht="11.25">
      <c r="A22" s="422" t="s">
        <v>455</v>
      </c>
      <c r="AL22" s="566" t="s">
        <v>174</v>
      </c>
      <c r="AM22" s="566"/>
      <c r="AN22" s="566"/>
      <c r="AO22" s="566"/>
      <c r="AP22" s="566"/>
      <c r="AQ22" s="566"/>
      <c r="AR22" s="566"/>
      <c r="AS22" s="566"/>
      <c r="AT22" s="566"/>
      <c r="AU22" s="566"/>
      <c r="AV22" s="566"/>
      <c r="AW22" s="566"/>
      <c r="AX22" s="566"/>
      <c r="AY22" s="566"/>
      <c r="AZ22" s="566"/>
      <c r="BA22" s="566"/>
      <c r="BB22" s="566"/>
      <c r="BC22" s="566"/>
      <c r="BD22" s="566"/>
      <c r="BE22" s="566"/>
      <c r="BF22" s="566"/>
      <c r="BG22" s="566"/>
      <c r="BH22" s="566"/>
      <c r="BI22" s="566"/>
      <c r="BJ22" s="566"/>
      <c r="BK22" s="566"/>
      <c r="BL22" s="566"/>
      <c r="BM22" s="566"/>
      <c r="BN22" s="566"/>
      <c r="BO22" s="566"/>
      <c r="BP22" s="566"/>
      <c r="BQ22" s="566"/>
      <c r="BR22" s="566"/>
      <c r="BS22" s="566"/>
      <c r="BT22" s="566"/>
      <c r="BU22" s="566"/>
      <c r="BV22" s="566"/>
      <c r="BW22" s="566"/>
      <c r="BX22" s="566"/>
      <c r="BY22" s="566"/>
      <c r="BZ22" s="566"/>
      <c r="CA22" s="566"/>
      <c r="CB22" s="566"/>
      <c r="CC22" s="566"/>
      <c r="CD22" s="566"/>
      <c r="CE22" s="566"/>
      <c r="CF22" s="566"/>
      <c r="CG22" s="566"/>
      <c r="CH22" s="566"/>
      <c r="CI22" s="566"/>
      <c r="CJ22" s="566"/>
      <c r="CK22" s="566"/>
      <c r="CL22" s="566"/>
      <c r="CM22" s="566"/>
      <c r="CN22" s="566"/>
      <c r="CO22" s="566"/>
      <c r="CP22" s="566"/>
      <c r="CQ22" s="566"/>
      <c r="CR22" s="566"/>
      <c r="CS22" s="566"/>
      <c r="CT22" s="566"/>
      <c r="CU22" s="566"/>
      <c r="CV22" s="566"/>
      <c r="CW22" s="566"/>
      <c r="CX22" s="566"/>
      <c r="CY22" s="566"/>
      <c r="CZ22" s="566"/>
      <c r="DA22" s="566"/>
      <c r="DB22" s="566"/>
      <c r="DC22" s="566"/>
      <c r="DD22" s="566"/>
      <c r="DE22" s="566"/>
      <c r="DF22" s="566"/>
      <c r="DG22" s="566"/>
      <c r="DH22" s="566"/>
      <c r="DI22" s="566"/>
      <c r="DJ22" s="566"/>
      <c r="DK22" s="566"/>
      <c r="DL22" s="566"/>
      <c r="DM22" s="566"/>
      <c r="DZ22" s="424"/>
      <c r="EA22" s="424"/>
      <c r="EB22" s="424"/>
      <c r="EC22" s="424"/>
      <c r="ED22" s="424"/>
      <c r="EE22" s="424"/>
      <c r="EF22" s="424"/>
      <c r="EG22" s="424"/>
      <c r="EH22" s="424"/>
      <c r="EI22" s="424"/>
      <c r="EJ22" s="423" t="s">
        <v>456</v>
      </c>
      <c r="EL22" s="611" t="s">
        <v>457</v>
      </c>
      <c r="EM22" s="612"/>
      <c r="EN22" s="612"/>
      <c r="EO22" s="612"/>
      <c r="EP22" s="612"/>
      <c r="EQ22" s="612"/>
      <c r="ER22" s="612"/>
      <c r="ES22" s="612"/>
      <c r="ET22" s="612"/>
      <c r="EU22" s="612"/>
      <c r="EV22" s="612"/>
      <c r="EW22" s="612"/>
      <c r="EX22" s="613"/>
    </row>
    <row r="23" spans="1:154" s="422" customFormat="1" ht="11.25">
      <c r="A23" s="422" t="s">
        <v>145</v>
      </c>
      <c r="AL23" s="566" t="s">
        <v>403</v>
      </c>
      <c r="AM23" s="566"/>
      <c r="AN23" s="566"/>
      <c r="AO23" s="566"/>
      <c r="AP23" s="566"/>
      <c r="AQ23" s="566"/>
      <c r="AR23" s="566"/>
      <c r="AS23" s="566"/>
      <c r="AT23" s="566"/>
      <c r="AU23" s="566"/>
      <c r="AV23" s="566"/>
      <c r="AW23" s="566"/>
      <c r="AX23" s="566"/>
      <c r="AY23" s="566"/>
      <c r="AZ23" s="566"/>
      <c r="BA23" s="566"/>
      <c r="BB23" s="566"/>
      <c r="BC23" s="566"/>
      <c r="BD23" s="566"/>
      <c r="BE23" s="566"/>
      <c r="BF23" s="566"/>
      <c r="BG23" s="566"/>
      <c r="BH23" s="566"/>
      <c r="BI23" s="566"/>
      <c r="BJ23" s="566"/>
      <c r="BK23" s="566"/>
      <c r="BL23" s="566"/>
      <c r="BM23" s="566"/>
      <c r="BN23" s="566"/>
      <c r="BO23" s="566"/>
      <c r="BP23" s="566"/>
      <c r="BQ23" s="566"/>
      <c r="BR23" s="566"/>
      <c r="BS23" s="566"/>
      <c r="BT23" s="566"/>
      <c r="BU23" s="566"/>
      <c r="BV23" s="566"/>
      <c r="BW23" s="566"/>
      <c r="BX23" s="566"/>
      <c r="BY23" s="566"/>
      <c r="BZ23" s="566"/>
      <c r="CA23" s="566"/>
      <c r="CB23" s="566"/>
      <c r="CC23" s="566"/>
      <c r="CD23" s="566"/>
      <c r="CE23" s="566"/>
      <c r="CF23" s="566"/>
      <c r="CG23" s="566"/>
      <c r="CH23" s="566"/>
      <c r="CI23" s="566"/>
      <c r="CJ23" s="566"/>
      <c r="CK23" s="566"/>
      <c r="CL23" s="566"/>
      <c r="CM23" s="566"/>
      <c r="CN23" s="566"/>
      <c r="CO23" s="566"/>
      <c r="CP23" s="566"/>
      <c r="CQ23" s="566"/>
      <c r="CR23" s="566"/>
      <c r="CS23" s="566"/>
      <c r="CT23" s="566"/>
      <c r="CU23" s="566"/>
      <c r="CV23" s="566"/>
      <c r="CW23" s="566"/>
      <c r="CX23" s="566"/>
      <c r="CY23" s="566"/>
      <c r="CZ23" s="566"/>
      <c r="DA23" s="566"/>
      <c r="DB23" s="566"/>
      <c r="DC23" s="566"/>
      <c r="DD23" s="566"/>
      <c r="DE23" s="566"/>
      <c r="DF23" s="566"/>
      <c r="DG23" s="566"/>
      <c r="DH23" s="566"/>
      <c r="DI23" s="566"/>
      <c r="DJ23" s="566"/>
      <c r="DK23" s="566"/>
      <c r="DL23" s="566"/>
      <c r="DM23" s="566"/>
      <c r="DZ23" s="424"/>
      <c r="EA23" s="424"/>
      <c r="EB23" s="424"/>
      <c r="EC23" s="424"/>
      <c r="ED23" s="424"/>
      <c r="EE23" s="424"/>
      <c r="EF23" s="424"/>
      <c r="EG23" s="424"/>
      <c r="EH23" s="424"/>
      <c r="EI23" s="424"/>
      <c r="EJ23" s="423" t="s">
        <v>89</v>
      </c>
      <c r="EL23" s="611" t="s">
        <v>458</v>
      </c>
      <c r="EM23" s="612"/>
      <c r="EN23" s="612"/>
      <c r="EO23" s="612"/>
      <c r="EP23" s="612"/>
      <c r="EQ23" s="612"/>
      <c r="ER23" s="612"/>
      <c r="ES23" s="612"/>
      <c r="ET23" s="612"/>
      <c r="EU23" s="612"/>
      <c r="EV23" s="612"/>
      <c r="EW23" s="612"/>
      <c r="EX23" s="613"/>
    </row>
    <row r="24" spans="1:154" s="422" customFormat="1" ht="12" thickBot="1">
      <c r="A24" s="422" t="s">
        <v>459</v>
      </c>
      <c r="DZ24" s="424"/>
      <c r="EA24" s="424"/>
      <c r="EB24" s="424"/>
      <c r="EC24" s="424"/>
      <c r="ED24" s="424"/>
      <c r="EE24" s="424"/>
      <c r="EF24" s="424"/>
      <c r="EG24" s="424"/>
      <c r="EH24" s="424"/>
      <c r="EI24" s="424"/>
      <c r="EJ24" s="423" t="s">
        <v>146</v>
      </c>
      <c r="EL24" s="614" t="s">
        <v>460</v>
      </c>
      <c r="EM24" s="615"/>
      <c r="EN24" s="615"/>
      <c r="EO24" s="615"/>
      <c r="EP24" s="615"/>
      <c r="EQ24" s="615"/>
      <c r="ER24" s="615"/>
      <c r="ES24" s="615"/>
      <c r="ET24" s="615"/>
      <c r="EU24" s="615"/>
      <c r="EV24" s="615"/>
      <c r="EW24" s="615"/>
      <c r="EX24" s="616"/>
    </row>
    <row r="25" s="422" customFormat="1" ht="11.25"/>
    <row r="26" spans="1:154" s="422" customFormat="1" ht="11.25">
      <c r="A26" s="577" t="s">
        <v>461</v>
      </c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  <c r="W26" s="577"/>
      <c r="X26" s="577"/>
      <c r="Y26" s="577"/>
      <c r="Z26" s="577"/>
      <c r="AA26" s="577"/>
      <c r="AB26" s="577"/>
      <c r="AC26" s="577"/>
      <c r="AD26" s="577"/>
      <c r="AE26" s="577"/>
      <c r="AF26" s="577"/>
      <c r="AG26" s="577"/>
      <c r="AH26" s="577"/>
      <c r="AI26" s="577"/>
      <c r="AJ26" s="577"/>
      <c r="AK26" s="577"/>
      <c r="AL26" s="577"/>
      <c r="AM26" s="577"/>
      <c r="AN26" s="577"/>
      <c r="AO26" s="577"/>
      <c r="AP26" s="577"/>
      <c r="AQ26" s="577"/>
      <c r="AR26" s="577"/>
      <c r="AS26" s="577"/>
      <c r="AT26" s="577"/>
      <c r="AU26" s="577"/>
      <c r="AV26" s="577"/>
      <c r="AW26" s="577"/>
      <c r="AX26" s="577"/>
      <c r="AY26" s="577"/>
      <c r="AZ26" s="577"/>
      <c r="BA26" s="577"/>
      <c r="BB26" s="577"/>
      <c r="BC26" s="577"/>
      <c r="BD26" s="577"/>
      <c r="BE26" s="577"/>
      <c r="BF26" s="577"/>
      <c r="BG26" s="577"/>
      <c r="BH26" s="577"/>
      <c r="BI26" s="577"/>
      <c r="BJ26" s="577"/>
      <c r="BK26" s="577"/>
      <c r="BL26" s="577"/>
      <c r="BM26" s="577"/>
      <c r="BN26" s="577"/>
      <c r="BO26" s="577"/>
      <c r="BP26" s="577"/>
      <c r="BQ26" s="577"/>
      <c r="BR26" s="577"/>
      <c r="BS26" s="577"/>
      <c r="BT26" s="577"/>
      <c r="BU26" s="577"/>
      <c r="BV26" s="577"/>
      <c r="BW26" s="577"/>
      <c r="BX26" s="577"/>
      <c r="BY26" s="577"/>
      <c r="BZ26" s="577"/>
      <c r="CA26" s="577"/>
      <c r="CB26" s="577"/>
      <c r="CC26" s="577"/>
      <c r="CD26" s="577"/>
      <c r="CE26" s="577"/>
      <c r="CF26" s="577"/>
      <c r="CG26" s="577"/>
      <c r="CH26" s="577"/>
      <c r="CI26" s="577"/>
      <c r="CJ26" s="577"/>
      <c r="CK26" s="577"/>
      <c r="CL26" s="577"/>
      <c r="CM26" s="577"/>
      <c r="CN26" s="577"/>
      <c r="CO26" s="577"/>
      <c r="CP26" s="577"/>
      <c r="CQ26" s="577"/>
      <c r="CR26" s="577"/>
      <c r="CS26" s="577"/>
      <c r="CT26" s="577"/>
      <c r="CU26" s="577"/>
      <c r="CV26" s="577"/>
      <c r="CW26" s="577"/>
      <c r="CX26" s="577"/>
      <c r="CY26" s="577"/>
      <c r="CZ26" s="577"/>
      <c r="DA26" s="577"/>
      <c r="DB26" s="577"/>
      <c r="DC26" s="577"/>
      <c r="DD26" s="577"/>
      <c r="DE26" s="577"/>
      <c r="DF26" s="577"/>
      <c r="DG26" s="577"/>
      <c r="DH26" s="577"/>
      <c r="DI26" s="577"/>
      <c r="DJ26" s="577"/>
      <c r="DK26" s="577"/>
      <c r="DL26" s="577"/>
      <c r="DM26" s="577"/>
      <c r="DN26" s="577"/>
      <c r="DO26" s="577"/>
      <c r="DP26" s="577"/>
      <c r="DQ26" s="577"/>
      <c r="DR26" s="577"/>
      <c r="DS26" s="577"/>
      <c r="DT26" s="577"/>
      <c r="DU26" s="577"/>
      <c r="DV26" s="577"/>
      <c r="DW26" s="577"/>
      <c r="DX26" s="577"/>
      <c r="DY26" s="577"/>
      <c r="DZ26" s="577"/>
      <c r="EA26" s="577"/>
      <c r="EB26" s="577"/>
      <c r="EC26" s="577"/>
      <c r="ED26" s="577"/>
      <c r="EE26" s="577"/>
      <c r="EF26" s="577"/>
      <c r="EG26" s="577"/>
      <c r="EH26" s="577"/>
      <c r="EI26" s="577"/>
      <c r="EJ26" s="577"/>
      <c r="EK26" s="577"/>
      <c r="EL26" s="577"/>
      <c r="EM26" s="577"/>
      <c r="EN26" s="577"/>
      <c r="EO26" s="577"/>
      <c r="EP26" s="577"/>
      <c r="EQ26" s="577"/>
      <c r="ER26" s="577"/>
      <c r="ES26" s="577"/>
      <c r="ET26" s="577"/>
      <c r="EU26" s="577"/>
      <c r="EV26" s="577"/>
      <c r="EW26" s="577"/>
      <c r="EX26" s="577"/>
    </row>
    <row r="27" spans="81:87" s="425" customFormat="1" ht="11.25">
      <c r="CC27" s="421"/>
      <c r="CD27" s="426"/>
      <c r="CE27" s="426"/>
      <c r="CF27" s="426"/>
      <c r="CG27" s="426"/>
      <c r="CH27" s="426"/>
      <c r="CI27" s="427"/>
    </row>
    <row r="28" spans="1:154" s="428" customFormat="1" ht="12.75" customHeight="1">
      <c r="A28" s="585" t="s">
        <v>462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586"/>
      <c r="AK28" s="586"/>
      <c r="AL28" s="586"/>
      <c r="AM28" s="586"/>
      <c r="AN28" s="586"/>
      <c r="AO28" s="586"/>
      <c r="AP28" s="587"/>
      <c r="AQ28" s="585" t="s">
        <v>463</v>
      </c>
      <c r="AR28" s="586"/>
      <c r="AS28" s="586"/>
      <c r="AT28" s="586"/>
      <c r="AU28" s="586"/>
      <c r="AV28" s="586"/>
      <c r="AW28" s="586"/>
      <c r="AX28" s="586"/>
      <c r="AY28" s="586"/>
      <c r="AZ28" s="586"/>
      <c r="BA28" s="586"/>
      <c r="BB28" s="586"/>
      <c r="BC28" s="586"/>
      <c r="BD28" s="586"/>
      <c r="BE28" s="586"/>
      <c r="BF28" s="587"/>
      <c r="BG28" s="617" t="s">
        <v>111</v>
      </c>
      <c r="BH28" s="618"/>
      <c r="BI28" s="618"/>
      <c r="BJ28" s="618"/>
      <c r="BK28" s="618"/>
      <c r="BL28" s="618"/>
      <c r="BM28" s="618"/>
      <c r="BN28" s="618"/>
      <c r="BO28" s="618"/>
      <c r="BP28" s="618"/>
      <c r="BQ28" s="618"/>
      <c r="BR28" s="618"/>
      <c r="BS28" s="618"/>
      <c r="BT28" s="618"/>
      <c r="BU28" s="618"/>
      <c r="BV28" s="618"/>
      <c r="BW28" s="618"/>
      <c r="BX28" s="618"/>
      <c r="BY28" s="618"/>
      <c r="BZ28" s="618"/>
      <c r="CA28" s="618"/>
      <c r="CB28" s="618"/>
      <c r="CC28" s="618"/>
      <c r="CD28" s="618"/>
      <c r="CE28" s="618"/>
      <c r="CF28" s="618"/>
      <c r="CG28" s="618"/>
      <c r="CH28" s="618"/>
      <c r="CI28" s="618"/>
      <c r="CJ28" s="618"/>
      <c r="CK28" s="618"/>
      <c r="CL28" s="618"/>
      <c r="CM28" s="618"/>
      <c r="CN28" s="618"/>
      <c r="CO28" s="618"/>
      <c r="CP28" s="618"/>
      <c r="CQ28" s="618"/>
      <c r="CR28" s="618"/>
      <c r="CS28" s="618"/>
      <c r="CT28" s="618"/>
      <c r="CU28" s="618"/>
      <c r="CV28" s="618"/>
      <c r="CW28" s="618"/>
      <c r="CX28" s="618"/>
      <c r="CY28" s="618"/>
      <c r="CZ28" s="618"/>
      <c r="DA28" s="618"/>
      <c r="DB28" s="618"/>
      <c r="DC28" s="618"/>
      <c r="DD28" s="618"/>
      <c r="DE28" s="618"/>
      <c r="DF28" s="618"/>
      <c r="DG28" s="618"/>
      <c r="DH28" s="618"/>
      <c r="DI28" s="618"/>
      <c r="DJ28" s="618"/>
      <c r="DK28" s="618"/>
      <c r="DL28" s="618"/>
      <c r="DM28" s="618"/>
      <c r="DN28" s="618"/>
      <c r="DO28" s="618"/>
      <c r="DP28" s="618"/>
      <c r="DQ28" s="618"/>
      <c r="DR28" s="618"/>
      <c r="DS28" s="618"/>
      <c r="DT28" s="618"/>
      <c r="DU28" s="618"/>
      <c r="DV28" s="618"/>
      <c r="DW28" s="618"/>
      <c r="DX28" s="618"/>
      <c r="DY28" s="618"/>
      <c r="DZ28" s="618"/>
      <c r="EA28" s="618"/>
      <c r="EB28" s="618"/>
      <c r="EC28" s="618"/>
      <c r="ED28" s="618"/>
      <c r="EE28" s="618"/>
      <c r="EF28" s="618"/>
      <c r="EG28" s="618"/>
      <c r="EH28" s="618"/>
      <c r="EI28" s="618"/>
      <c r="EJ28" s="618"/>
      <c r="EK28" s="618"/>
      <c r="EL28" s="618"/>
      <c r="EM28" s="618"/>
      <c r="EN28" s="618"/>
      <c r="EO28" s="618"/>
      <c r="EP28" s="618"/>
      <c r="EQ28" s="618"/>
      <c r="ER28" s="618"/>
      <c r="ES28" s="618"/>
      <c r="ET28" s="618"/>
      <c r="EU28" s="618"/>
      <c r="EV28" s="618"/>
      <c r="EW28" s="618"/>
      <c r="EX28" s="619"/>
    </row>
    <row r="29" spans="1:154" s="428" customFormat="1" ht="11.25" customHeight="1">
      <c r="A29" s="588"/>
      <c r="B29" s="589"/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589"/>
      <c r="AL29" s="589"/>
      <c r="AM29" s="589"/>
      <c r="AN29" s="589"/>
      <c r="AO29" s="589"/>
      <c r="AP29" s="590"/>
      <c r="AQ29" s="588"/>
      <c r="AR29" s="589"/>
      <c r="AS29" s="589"/>
      <c r="AT29" s="589"/>
      <c r="AU29" s="589"/>
      <c r="AV29" s="589"/>
      <c r="AW29" s="589"/>
      <c r="AX29" s="589"/>
      <c r="AY29" s="589"/>
      <c r="AZ29" s="589"/>
      <c r="BA29" s="589"/>
      <c r="BB29" s="589"/>
      <c r="BC29" s="589"/>
      <c r="BD29" s="589"/>
      <c r="BE29" s="589"/>
      <c r="BF29" s="590"/>
      <c r="BG29" s="603" t="s">
        <v>464</v>
      </c>
      <c r="BH29" s="604"/>
      <c r="BI29" s="604"/>
      <c r="BJ29" s="604"/>
      <c r="BK29" s="604"/>
      <c r="BL29" s="604"/>
      <c r="BM29" s="604"/>
      <c r="BN29" s="604"/>
      <c r="BO29" s="604"/>
      <c r="BP29" s="604"/>
      <c r="BQ29" s="604"/>
      <c r="BR29" s="604"/>
      <c r="BS29" s="604"/>
      <c r="BT29" s="604"/>
      <c r="BU29" s="604"/>
      <c r="BV29" s="602" t="s">
        <v>606</v>
      </c>
      <c r="BW29" s="602"/>
      <c r="BX29" s="602"/>
      <c r="BY29" s="597" t="s">
        <v>465</v>
      </c>
      <c r="BZ29" s="597"/>
      <c r="CA29" s="597"/>
      <c r="CB29" s="597"/>
      <c r="CC29" s="597"/>
      <c r="CD29" s="597"/>
      <c r="CE29" s="597"/>
      <c r="CF29" s="597"/>
      <c r="CG29" s="597"/>
      <c r="CH29" s="597"/>
      <c r="CI29" s="597"/>
      <c r="CJ29" s="597"/>
      <c r="CK29" s="597"/>
      <c r="CL29" s="598"/>
      <c r="CM29" s="603" t="s">
        <v>464</v>
      </c>
      <c r="CN29" s="604"/>
      <c r="CO29" s="604"/>
      <c r="CP29" s="604"/>
      <c r="CQ29" s="604"/>
      <c r="CR29" s="604"/>
      <c r="CS29" s="604"/>
      <c r="CT29" s="604"/>
      <c r="CU29" s="604"/>
      <c r="CV29" s="604"/>
      <c r="CW29" s="604"/>
      <c r="CX29" s="604"/>
      <c r="CY29" s="604"/>
      <c r="CZ29" s="604"/>
      <c r="DA29" s="604"/>
      <c r="DB29" s="602" t="s">
        <v>629</v>
      </c>
      <c r="DC29" s="602"/>
      <c r="DD29" s="602"/>
      <c r="DE29" s="597" t="s">
        <v>465</v>
      </c>
      <c r="DF29" s="597"/>
      <c r="DG29" s="597"/>
      <c r="DH29" s="597"/>
      <c r="DI29" s="597"/>
      <c r="DJ29" s="597"/>
      <c r="DK29" s="597"/>
      <c r="DL29" s="597"/>
      <c r="DM29" s="597"/>
      <c r="DN29" s="597"/>
      <c r="DO29" s="597"/>
      <c r="DP29" s="597"/>
      <c r="DQ29" s="597"/>
      <c r="DR29" s="598"/>
      <c r="DS29" s="603" t="s">
        <v>464</v>
      </c>
      <c r="DT29" s="604"/>
      <c r="DU29" s="604"/>
      <c r="DV29" s="604"/>
      <c r="DW29" s="604"/>
      <c r="DX29" s="604"/>
      <c r="DY29" s="604"/>
      <c r="DZ29" s="604"/>
      <c r="EA29" s="604"/>
      <c r="EB29" s="604"/>
      <c r="EC29" s="604"/>
      <c r="ED29" s="604"/>
      <c r="EE29" s="604"/>
      <c r="EF29" s="604"/>
      <c r="EG29" s="604"/>
      <c r="EH29" s="602" t="s">
        <v>633</v>
      </c>
      <c r="EI29" s="602"/>
      <c r="EJ29" s="602"/>
      <c r="EK29" s="597" t="s">
        <v>465</v>
      </c>
      <c r="EL29" s="597"/>
      <c r="EM29" s="597"/>
      <c r="EN29" s="597"/>
      <c r="EO29" s="597"/>
      <c r="EP29" s="597"/>
      <c r="EQ29" s="597"/>
      <c r="ER29" s="597"/>
      <c r="ES29" s="597"/>
      <c r="ET29" s="597"/>
      <c r="EU29" s="597"/>
      <c r="EV29" s="597"/>
      <c r="EW29" s="597"/>
      <c r="EX29" s="598"/>
    </row>
    <row r="30" spans="1:154" s="428" customFormat="1" ht="12.75" customHeight="1">
      <c r="A30" s="591"/>
      <c r="B30" s="592"/>
      <c r="C30" s="592"/>
      <c r="D30" s="592"/>
      <c r="E30" s="592"/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  <c r="S30" s="592"/>
      <c r="T30" s="592"/>
      <c r="U30" s="592"/>
      <c r="V30" s="592"/>
      <c r="W30" s="592"/>
      <c r="X30" s="592"/>
      <c r="Y30" s="592"/>
      <c r="Z30" s="592"/>
      <c r="AA30" s="592"/>
      <c r="AB30" s="592"/>
      <c r="AC30" s="592"/>
      <c r="AD30" s="592"/>
      <c r="AE30" s="592"/>
      <c r="AF30" s="592"/>
      <c r="AG30" s="592"/>
      <c r="AH30" s="592"/>
      <c r="AI30" s="592"/>
      <c r="AJ30" s="592"/>
      <c r="AK30" s="592"/>
      <c r="AL30" s="592"/>
      <c r="AM30" s="592"/>
      <c r="AN30" s="592"/>
      <c r="AO30" s="592"/>
      <c r="AP30" s="593"/>
      <c r="AQ30" s="588"/>
      <c r="AR30" s="589"/>
      <c r="AS30" s="589"/>
      <c r="AT30" s="589"/>
      <c r="AU30" s="589"/>
      <c r="AV30" s="589"/>
      <c r="AW30" s="589"/>
      <c r="AX30" s="589"/>
      <c r="AY30" s="589"/>
      <c r="AZ30" s="589"/>
      <c r="BA30" s="589"/>
      <c r="BB30" s="589"/>
      <c r="BC30" s="589"/>
      <c r="BD30" s="589"/>
      <c r="BE30" s="589"/>
      <c r="BF30" s="590"/>
      <c r="BG30" s="599" t="s">
        <v>466</v>
      </c>
      <c r="BH30" s="600"/>
      <c r="BI30" s="600"/>
      <c r="BJ30" s="600"/>
      <c r="BK30" s="600"/>
      <c r="BL30" s="600"/>
      <c r="BM30" s="600"/>
      <c r="BN30" s="600"/>
      <c r="BO30" s="600"/>
      <c r="BP30" s="600"/>
      <c r="BQ30" s="600"/>
      <c r="BR30" s="600"/>
      <c r="BS30" s="600"/>
      <c r="BT30" s="600"/>
      <c r="BU30" s="600"/>
      <c r="BV30" s="600"/>
      <c r="BW30" s="600"/>
      <c r="BX30" s="600"/>
      <c r="BY30" s="600"/>
      <c r="BZ30" s="600"/>
      <c r="CA30" s="600"/>
      <c r="CB30" s="600"/>
      <c r="CC30" s="600"/>
      <c r="CD30" s="600"/>
      <c r="CE30" s="600"/>
      <c r="CF30" s="600"/>
      <c r="CG30" s="600"/>
      <c r="CH30" s="600"/>
      <c r="CI30" s="600"/>
      <c r="CJ30" s="600"/>
      <c r="CK30" s="600"/>
      <c r="CL30" s="601"/>
      <c r="CM30" s="599" t="s">
        <v>467</v>
      </c>
      <c r="CN30" s="600"/>
      <c r="CO30" s="600"/>
      <c r="CP30" s="600"/>
      <c r="CQ30" s="600"/>
      <c r="CR30" s="600"/>
      <c r="CS30" s="600"/>
      <c r="CT30" s="600"/>
      <c r="CU30" s="600"/>
      <c r="CV30" s="600"/>
      <c r="CW30" s="600"/>
      <c r="CX30" s="600"/>
      <c r="CY30" s="600"/>
      <c r="CZ30" s="600"/>
      <c r="DA30" s="600"/>
      <c r="DB30" s="600"/>
      <c r="DC30" s="600"/>
      <c r="DD30" s="600"/>
      <c r="DE30" s="600"/>
      <c r="DF30" s="600"/>
      <c r="DG30" s="600"/>
      <c r="DH30" s="600"/>
      <c r="DI30" s="600"/>
      <c r="DJ30" s="600"/>
      <c r="DK30" s="600"/>
      <c r="DL30" s="600"/>
      <c r="DM30" s="600"/>
      <c r="DN30" s="600"/>
      <c r="DO30" s="600"/>
      <c r="DP30" s="600"/>
      <c r="DQ30" s="600"/>
      <c r="DR30" s="601"/>
      <c r="DS30" s="599" t="s">
        <v>468</v>
      </c>
      <c r="DT30" s="600"/>
      <c r="DU30" s="600"/>
      <c r="DV30" s="600"/>
      <c r="DW30" s="600"/>
      <c r="DX30" s="600"/>
      <c r="DY30" s="600"/>
      <c r="DZ30" s="600"/>
      <c r="EA30" s="600"/>
      <c r="EB30" s="600"/>
      <c r="EC30" s="600"/>
      <c r="ED30" s="600"/>
      <c r="EE30" s="600"/>
      <c r="EF30" s="600"/>
      <c r="EG30" s="600"/>
      <c r="EH30" s="600"/>
      <c r="EI30" s="600"/>
      <c r="EJ30" s="600"/>
      <c r="EK30" s="600"/>
      <c r="EL30" s="600"/>
      <c r="EM30" s="600"/>
      <c r="EN30" s="600"/>
      <c r="EO30" s="600"/>
      <c r="EP30" s="600"/>
      <c r="EQ30" s="600"/>
      <c r="ER30" s="600"/>
      <c r="ES30" s="600"/>
      <c r="ET30" s="600"/>
      <c r="EU30" s="600"/>
      <c r="EV30" s="600"/>
      <c r="EW30" s="600"/>
      <c r="EX30" s="601"/>
    </row>
    <row r="31" spans="1:154" s="428" customFormat="1" ht="36" customHeight="1">
      <c r="A31" s="584" t="s">
        <v>469</v>
      </c>
      <c r="B31" s="582"/>
      <c r="C31" s="582"/>
      <c r="D31" s="582"/>
      <c r="E31" s="582"/>
      <c r="F31" s="582"/>
      <c r="G31" s="582"/>
      <c r="H31" s="582"/>
      <c r="I31" s="582"/>
      <c r="J31" s="583"/>
      <c r="K31" s="584" t="s">
        <v>470</v>
      </c>
      <c r="L31" s="582"/>
      <c r="M31" s="582"/>
      <c r="N31" s="582"/>
      <c r="O31" s="582"/>
      <c r="P31" s="582"/>
      <c r="Q31" s="582"/>
      <c r="R31" s="582"/>
      <c r="S31" s="582"/>
      <c r="T31" s="583"/>
      <c r="U31" s="584" t="s">
        <v>471</v>
      </c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3"/>
      <c r="AH31" s="584" t="s">
        <v>472</v>
      </c>
      <c r="AI31" s="582"/>
      <c r="AJ31" s="582"/>
      <c r="AK31" s="582"/>
      <c r="AL31" s="582"/>
      <c r="AM31" s="582"/>
      <c r="AN31" s="582"/>
      <c r="AO31" s="582"/>
      <c r="AP31" s="583"/>
      <c r="AQ31" s="591"/>
      <c r="AR31" s="592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92"/>
      <c r="BF31" s="593"/>
      <c r="BG31" s="584" t="s">
        <v>473</v>
      </c>
      <c r="BH31" s="582"/>
      <c r="BI31" s="582"/>
      <c r="BJ31" s="582"/>
      <c r="BK31" s="582"/>
      <c r="BL31" s="582"/>
      <c r="BM31" s="582"/>
      <c r="BN31" s="582"/>
      <c r="BO31" s="582"/>
      <c r="BP31" s="582"/>
      <c r="BQ31" s="582"/>
      <c r="BR31" s="583"/>
      <c r="BS31" s="584" t="s">
        <v>474</v>
      </c>
      <c r="BT31" s="582"/>
      <c r="BU31" s="582"/>
      <c r="BV31" s="582"/>
      <c r="BW31" s="582"/>
      <c r="BX31" s="582"/>
      <c r="BY31" s="582"/>
      <c r="BZ31" s="582"/>
      <c r="CA31" s="582"/>
      <c r="CB31" s="583"/>
      <c r="CC31" s="582" t="s">
        <v>475</v>
      </c>
      <c r="CD31" s="582"/>
      <c r="CE31" s="582"/>
      <c r="CF31" s="582"/>
      <c r="CG31" s="582"/>
      <c r="CH31" s="582"/>
      <c r="CI31" s="582"/>
      <c r="CJ31" s="582"/>
      <c r="CK31" s="582"/>
      <c r="CL31" s="582"/>
      <c r="CM31" s="584" t="s">
        <v>473</v>
      </c>
      <c r="CN31" s="582"/>
      <c r="CO31" s="582"/>
      <c r="CP31" s="582"/>
      <c r="CQ31" s="582"/>
      <c r="CR31" s="582"/>
      <c r="CS31" s="582"/>
      <c r="CT31" s="582"/>
      <c r="CU31" s="582"/>
      <c r="CV31" s="582"/>
      <c r="CW31" s="582"/>
      <c r="CX31" s="583"/>
      <c r="CY31" s="584" t="s">
        <v>474</v>
      </c>
      <c r="CZ31" s="582"/>
      <c r="DA31" s="582"/>
      <c r="DB31" s="582"/>
      <c r="DC31" s="582"/>
      <c r="DD31" s="582"/>
      <c r="DE31" s="582"/>
      <c r="DF31" s="582"/>
      <c r="DG31" s="582"/>
      <c r="DH31" s="583"/>
      <c r="DI31" s="582" t="s">
        <v>475</v>
      </c>
      <c r="DJ31" s="582"/>
      <c r="DK31" s="582"/>
      <c r="DL31" s="582"/>
      <c r="DM31" s="582"/>
      <c r="DN31" s="582"/>
      <c r="DO31" s="582"/>
      <c r="DP31" s="582"/>
      <c r="DQ31" s="582"/>
      <c r="DR31" s="582"/>
      <c r="DS31" s="584" t="s">
        <v>473</v>
      </c>
      <c r="DT31" s="582"/>
      <c r="DU31" s="582"/>
      <c r="DV31" s="582"/>
      <c r="DW31" s="582"/>
      <c r="DX31" s="582"/>
      <c r="DY31" s="582"/>
      <c r="DZ31" s="582"/>
      <c r="EA31" s="582"/>
      <c r="EB31" s="582"/>
      <c r="EC31" s="582"/>
      <c r="ED31" s="583"/>
      <c r="EE31" s="584" t="s">
        <v>474</v>
      </c>
      <c r="EF31" s="582"/>
      <c r="EG31" s="582"/>
      <c r="EH31" s="582"/>
      <c r="EI31" s="582"/>
      <c r="EJ31" s="582"/>
      <c r="EK31" s="582"/>
      <c r="EL31" s="582"/>
      <c r="EM31" s="582"/>
      <c r="EN31" s="583"/>
      <c r="EO31" s="582" t="s">
        <v>475</v>
      </c>
      <c r="EP31" s="582"/>
      <c r="EQ31" s="582"/>
      <c r="ER31" s="582"/>
      <c r="ES31" s="582"/>
      <c r="ET31" s="582"/>
      <c r="EU31" s="582"/>
      <c r="EV31" s="582"/>
      <c r="EW31" s="582"/>
      <c r="EX31" s="583"/>
    </row>
    <row r="32" spans="1:154" s="428" customFormat="1" ht="12" thickBot="1">
      <c r="A32" s="579">
        <v>1</v>
      </c>
      <c r="B32" s="580"/>
      <c r="C32" s="580"/>
      <c r="D32" s="580"/>
      <c r="E32" s="580"/>
      <c r="F32" s="580"/>
      <c r="G32" s="580"/>
      <c r="H32" s="580"/>
      <c r="I32" s="580"/>
      <c r="J32" s="581"/>
      <c r="K32" s="579">
        <v>2</v>
      </c>
      <c r="L32" s="580"/>
      <c r="M32" s="580"/>
      <c r="N32" s="580"/>
      <c r="O32" s="580"/>
      <c r="P32" s="580"/>
      <c r="Q32" s="580"/>
      <c r="R32" s="580"/>
      <c r="S32" s="580"/>
      <c r="T32" s="581"/>
      <c r="U32" s="579">
        <v>3</v>
      </c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1"/>
      <c r="AH32" s="579">
        <v>4</v>
      </c>
      <c r="AI32" s="580"/>
      <c r="AJ32" s="580"/>
      <c r="AK32" s="580"/>
      <c r="AL32" s="580"/>
      <c r="AM32" s="580"/>
      <c r="AN32" s="580"/>
      <c r="AO32" s="580"/>
      <c r="AP32" s="581"/>
      <c r="AQ32" s="594">
        <v>5</v>
      </c>
      <c r="AR32" s="595"/>
      <c r="AS32" s="595"/>
      <c r="AT32" s="595"/>
      <c r="AU32" s="595"/>
      <c r="AV32" s="595"/>
      <c r="AW32" s="595"/>
      <c r="AX32" s="595"/>
      <c r="AY32" s="595"/>
      <c r="AZ32" s="595"/>
      <c r="BA32" s="595"/>
      <c r="BB32" s="595"/>
      <c r="BC32" s="595"/>
      <c r="BD32" s="595"/>
      <c r="BE32" s="595"/>
      <c r="BF32" s="596"/>
      <c r="BG32" s="579">
        <v>6</v>
      </c>
      <c r="BH32" s="580"/>
      <c r="BI32" s="580"/>
      <c r="BJ32" s="580"/>
      <c r="BK32" s="580"/>
      <c r="BL32" s="580"/>
      <c r="BM32" s="580"/>
      <c r="BN32" s="580"/>
      <c r="BO32" s="580"/>
      <c r="BP32" s="580"/>
      <c r="BQ32" s="580"/>
      <c r="BR32" s="581"/>
      <c r="BS32" s="579">
        <v>7</v>
      </c>
      <c r="BT32" s="580"/>
      <c r="BU32" s="580"/>
      <c r="BV32" s="580"/>
      <c r="BW32" s="580"/>
      <c r="BX32" s="580"/>
      <c r="BY32" s="580"/>
      <c r="BZ32" s="580"/>
      <c r="CA32" s="580"/>
      <c r="CB32" s="581"/>
      <c r="CC32" s="580">
        <v>8</v>
      </c>
      <c r="CD32" s="580"/>
      <c r="CE32" s="580"/>
      <c r="CF32" s="580"/>
      <c r="CG32" s="580"/>
      <c r="CH32" s="580"/>
      <c r="CI32" s="580"/>
      <c r="CJ32" s="580"/>
      <c r="CK32" s="580"/>
      <c r="CL32" s="580"/>
      <c r="CM32" s="579">
        <v>9</v>
      </c>
      <c r="CN32" s="580"/>
      <c r="CO32" s="580"/>
      <c r="CP32" s="580"/>
      <c r="CQ32" s="580"/>
      <c r="CR32" s="580"/>
      <c r="CS32" s="580"/>
      <c r="CT32" s="580"/>
      <c r="CU32" s="580"/>
      <c r="CV32" s="580"/>
      <c r="CW32" s="580"/>
      <c r="CX32" s="581"/>
      <c r="CY32" s="579">
        <v>10</v>
      </c>
      <c r="CZ32" s="580"/>
      <c r="DA32" s="580"/>
      <c r="DB32" s="580"/>
      <c r="DC32" s="580"/>
      <c r="DD32" s="580"/>
      <c r="DE32" s="580"/>
      <c r="DF32" s="580"/>
      <c r="DG32" s="580"/>
      <c r="DH32" s="581"/>
      <c r="DI32" s="580">
        <v>11</v>
      </c>
      <c r="DJ32" s="580"/>
      <c r="DK32" s="580"/>
      <c r="DL32" s="580"/>
      <c r="DM32" s="580"/>
      <c r="DN32" s="580"/>
      <c r="DO32" s="580"/>
      <c r="DP32" s="580"/>
      <c r="DQ32" s="580"/>
      <c r="DR32" s="580"/>
      <c r="DS32" s="579">
        <v>12</v>
      </c>
      <c r="DT32" s="580"/>
      <c r="DU32" s="580"/>
      <c r="DV32" s="580"/>
      <c r="DW32" s="580"/>
      <c r="DX32" s="580"/>
      <c r="DY32" s="580"/>
      <c r="DZ32" s="580"/>
      <c r="EA32" s="580"/>
      <c r="EB32" s="580"/>
      <c r="EC32" s="580"/>
      <c r="ED32" s="581"/>
      <c r="EE32" s="579">
        <v>13</v>
      </c>
      <c r="EF32" s="580"/>
      <c r="EG32" s="580"/>
      <c r="EH32" s="580"/>
      <c r="EI32" s="580"/>
      <c r="EJ32" s="580"/>
      <c r="EK32" s="580"/>
      <c r="EL32" s="580"/>
      <c r="EM32" s="580"/>
      <c r="EN32" s="581"/>
      <c r="EO32" s="580">
        <v>14</v>
      </c>
      <c r="EP32" s="580"/>
      <c r="EQ32" s="580"/>
      <c r="ER32" s="580"/>
      <c r="ES32" s="580"/>
      <c r="ET32" s="580"/>
      <c r="EU32" s="580"/>
      <c r="EV32" s="580"/>
      <c r="EW32" s="580"/>
      <c r="EX32" s="581"/>
    </row>
    <row r="33" spans="1:154" s="429" customFormat="1" ht="12.75" customHeight="1">
      <c r="A33" s="649" t="s">
        <v>159</v>
      </c>
      <c r="B33" s="650"/>
      <c r="C33" s="650"/>
      <c r="D33" s="650"/>
      <c r="E33" s="650"/>
      <c r="F33" s="650"/>
      <c r="G33" s="650"/>
      <c r="H33" s="650"/>
      <c r="I33" s="650"/>
      <c r="J33" s="651"/>
      <c r="K33" s="652" t="s">
        <v>269</v>
      </c>
      <c r="L33" s="650"/>
      <c r="M33" s="650"/>
      <c r="N33" s="650"/>
      <c r="O33" s="650"/>
      <c r="P33" s="650"/>
      <c r="Q33" s="650"/>
      <c r="R33" s="650"/>
      <c r="S33" s="650"/>
      <c r="T33" s="651"/>
      <c r="U33" s="652" t="s">
        <v>270</v>
      </c>
      <c r="V33" s="650"/>
      <c r="W33" s="650"/>
      <c r="X33" s="650"/>
      <c r="Y33" s="650"/>
      <c r="Z33" s="650"/>
      <c r="AA33" s="650"/>
      <c r="AB33" s="650"/>
      <c r="AC33" s="650"/>
      <c r="AD33" s="650"/>
      <c r="AE33" s="650"/>
      <c r="AF33" s="650"/>
      <c r="AG33" s="651"/>
      <c r="AH33" s="653" t="s">
        <v>476</v>
      </c>
      <c r="AI33" s="654"/>
      <c r="AJ33" s="654"/>
      <c r="AK33" s="654"/>
      <c r="AL33" s="654"/>
      <c r="AM33" s="654"/>
      <c r="AN33" s="654"/>
      <c r="AO33" s="654"/>
      <c r="AP33" s="655"/>
      <c r="AQ33" s="653" t="s">
        <v>477</v>
      </c>
      <c r="AR33" s="654"/>
      <c r="AS33" s="654"/>
      <c r="AT33" s="654"/>
      <c r="AU33" s="654"/>
      <c r="AV33" s="654"/>
      <c r="AW33" s="654"/>
      <c r="AX33" s="654"/>
      <c r="AY33" s="654"/>
      <c r="AZ33" s="654"/>
      <c r="BA33" s="654"/>
      <c r="BB33" s="654"/>
      <c r="BC33" s="654"/>
      <c r="BD33" s="654"/>
      <c r="BE33" s="654"/>
      <c r="BF33" s="655"/>
      <c r="BG33" s="656">
        <f>'Лиц-2-М'!BV9</f>
        <v>2308926</v>
      </c>
      <c r="BH33" s="657"/>
      <c r="BI33" s="657"/>
      <c r="BJ33" s="657"/>
      <c r="BK33" s="657"/>
      <c r="BL33" s="657"/>
      <c r="BM33" s="657"/>
      <c r="BN33" s="657"/>
      <c r="BO33" s="657"/>
      <c r="BP33" s="657"/>
      <c r="BQ33" s="657"/>
      <c r="BR33" s="658"/>
      <c r="BS33" s="659"/>
      <c r="BT33" s="660"/>
      <c r="BU33" s="660"/>
      <c r="BV33" s="660"/>
      <c r="BW33" s="660"/>
      <c r="BX33" s="660"/>
      <c r="BY33" s="660"/>
      <c r="BZ33" s="660"/>
      <c r="CA33" s="660"/>
      <c r="CB33" s="661"/>
      <c r="CC33" s="660"/>
      <c r="CD33" s="660"/>
      <c r="CE33" s="660"/>
      <c r="CF33" s="660"/>
      <c r="CG33" s="660"/>
      <c r="CH33" s="660"/>
      <c r="CI33" s="660"/>
      <c r="CJ33" s="660"/>
      <c r="CK33" s="660"/>
      <c r="CL33" s="661"/>
      <c r="CM33" s="656">
        <f>'Лиц-2-М'!DB9</f>
        <v>2308926</v>
      </c>
      <c r="CN33" s="662"/>
      <c r="CO33" s="662"/>
      <c r="CP33" s="662"/>
      <c r="CQ33" s="662"/>
      <c r="CR33" s="662"/>
      <c r="CS33" s="662"/>
      <c r="CT33" s="662"/>
      <c r="CU33" s="662"/>
      <c r="CV33" s="662"/>
      <c r="CW33" s="662"/>
      <c r="CX33" s="663"/>
      <c r="CY33" s="659"/>
      <c r="CZ33" s="660"/>
      <c r="DA33" s="660"/>
      <c r="DB33" s="660"/>
      <c r="DC33" s="660"/>
      <c r="DD33" s="660"/>
      <c r="DE33" s="660"/>
      <c r="DF33" s="660"/>
      <c r="DG33" s="660"/>
      <c r="DH33" s="661"/>
      <c r="DI33" s="660"/>
      <c r="DJ33" s="660"/>
      <c r="DK33" s="660"/>
      <c r="DL33" s="660"/>
      <c r="DM33" s="660"/>
      <c r="DN33" s="660"/>
      <c r="DO33" s="660"/>
      <c r="DP33" s="660"/>
      <c r="DQ33" s="660"/>
      <c r="DR33" s="661"/>
      <c r="DS33" s="656">
        <f>'Лиц-2-М'!EH9</f>
        <v>2308926</v>
      </c>
      <c r="DT33" s="662"/>
      <c r="DU33" s="662"/>
      <c r="DV33" s="662"/>
      <c r="DW33" s="662"/>
      <c r="DX33" s="662"/>
      <c r="DY33" s="662"/>
      <c r="DZ33" s="662"/>
      <c r="EA33" s="662"/>
      <c r="EB33" s="662"/>
      <c r="EC33" s="662"/>
      <c r="ED33" s="663"/>
      <c r="EE33" s="659"/>
      <c r="EF33" s="660"/>
      <c r="EG33" s="660"/>
      <c r="EH33" s="660"/>
      <c r="EI33" s="660"/>
      <c r="EJ33" s="660"/>
      <c r="EK33" s="660"/>
      <c r="EL33" s="660"/>
      <c r="EM33" s="660"/>
      <c r="EN33" s="661"/>
      <c r="EO33" s="659"/>
      <c r="EP33" s="660"/>
      <c r="EQ33" s="660"/>
      <c r="ER33" s="660"/>
      <c r="ES33" s="660"/>
      <c r="ET33" s="660"/>
      <c r="EU33" s="660"/>
      <c r="EV33" s="660"/>
      <c r="EW33" s="660"/>
      <c r="EX33" s="664"/>
    </row>
    <row r="34" spans="1:154" s="429" customFormat="1" ht="12.75" customHeight="1">
      <c r="A34" s="541" t="s">
        <v>159</v>
      </c>
      <c r="B34" s="542"/>
      <c r="C34" s="542"/>
      <c r="D34" s="542"/>
      <c r="E34" s="542"/>
      <c r="F34" s="542"/>
      <c r="G34" s="542"/>
      <c r="H34" s="542"/>
      <c r="I34" s="542"/>
      <c r="J34" s="542"/>
      <c r="K34" s="542" t="s">
        <v>269</v>
      </c>
      <c r="L34" s="542"/>
      <c r="M34" s="542"/>
      <c r="N34" s="542"/>
      <c r="O34" s="542"/>
      <c r="P34" s="542"/>
      <c r="Q34" s="542"/>
      <c r="R34" s="542"/>
      <c r="S34" s="542"/>
      <c r="T34" s="542"/>
      <c r="U34" s="542" t="s">
        <v>270</v>
      </c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542"/>
      <c r="AH34" s="543" t="s">
        <v>476</v>
      </c>
      <c r="AI34" s="544"/>
      <c r="AJ34" s="544"/>
      <c r="AK34" s="544"/>
      <c r="AL34" s="544"/>
      <c r="AM34" s="544"/>
      <c r="AN34" s="544"/>
      <c r="AO34" s="544"/>
      <c r="AP34" s="545"/>
      <c r="AQ34" s="543" t="s">
        <v>478</v>
      </c>
      <c r="AR34" s="544"/>
      <c r="AS34" s="544"/>
      <c r="AT34" s="544"/>
      <c r="AU34" s="544"/>
      <c r="AV34" s="544"/>
      <c r="AW34" s="544"/>
      <c r="AX34" s="544"/>
      <c r="AY34" s="544"/>
      <c r="AZ34" s="544"/>
      <c r="BA34" s="544"/>
      <c r="BB34" s="544"/>
      <c r="BC34" s="544"/>
      <c r="BD34" s="544"/>
      <c r="BE34" s="544"/>
      <c r="BF34" s="545"/>
      <c r="BG34" s="540">
        <f>'Лиц-2-М'!BV10</f>
        <v>3134</v>
      </c>
      <c r="BH34" s="546"/>
      <c r="BI34" s="546"/>
      <c r="BJ34" s="546"/>
      <c r="BK34" s="546"/>
      <c r="BL34" s="546"/>
      <c r="BM34" s="546"/>
      <c r="BN34" s="546"/>
      <c r="BO34" s="546"/>
      <c r="BP34" s="546"/>
      <c r="BQ34" s="546"/>
      <c r="BR34" s="546"/>
      <c r="BS34" s="536"/>
      <c r="BT34" s="537"/>
      <c r="BU34" s="537"/>
      <c r="BV34" s="537"/>
      <c r="BW34" s="537"/>
      <c r="BX34" s="537"/>
      <c r="BY34" s="537"/>
      <c r="BZ34" s="537"/>
      <c r="CA34" s="537"/>
      <c r="CB34" s="538"/>
      <c r="CC34" s="537"/>
      <c r="CD34" s="537"/>
      <c r="CE34" s="537"/>
      <c r="CF34" s="537"/>
      <c r="CG34" s="537"/>
      <c r="CH34" s="537"/>
      <c r="CI34" s="537"/>
      <c r="CJ34" s="537"/>
      <c r="CK34" s="537"/>
      <c r="CL34" s="538"/>
      <c r="CM34" s="540">
        <f>'Лиц-2-М'!DB10</f>
        <v>3134</v>
      </c>
      <c r="CN34" s="540"/>
      <c r="CO34" s="540"/>
      <c r="CP34" s="540"/>
      <c r="CQ34" s="540"/>
      <c r="CR34" s="540"/>
      <c r="CS34" s="540"/>
      <c r="CT34" s="540"/>
      <c r="CU34" s="540"/>
      <c r="CV34" s="540"/>
      <c r="CW34" s="540"/>
      <c r="CX34" s="540"/>
      <c r="CY34" s="536"/>
      <c r="CZ34" s="537"/>
      <c r="DA34" s="537"/>
      <c r="DB34" s="537"/>
      <c r="DC34" s="537"/>
      <c r="DD34" s="537"/>
      <c r="DE34" s="537"/>
      <c r="DF34" s="537"/>
      <c r="DG34" s="537"/>
      <c r="DH34" s="538"/>
      <c r="DI34" s="537"/>
      <c r="DJ34" s="537"/>
      <c r="DK34" s="537"/>
      <c r="DL34" s="537"/>
      <c r="DM34" s="537"/>
      <c r="DN34" s="537"/>
      <c r="DO34" s="537"/>
      <c r="DP34" s="537"/>
      <c r="DQ34" s="537"/>
      <c r="DR34" s="538"/>
      <c r="DS34" s="540">
        <f>'Лиц-2-М'!EH10</f>
        <v>3134</v>
      </c>
      <c r="DT34" s="540"/>
      <c r="DU34" s="540"/>
      <c r="DV34" s="540"/>
      <c r="DW34" s="540"/>
      <c r="DX34" s="540"/>
      <c r="DY34" s="540"/>
      <c r="DZ34" s="540"/>
      <c r="EA34" s="540"/>
      <c r="EB34" s="540"/>
      <c r="EC34" s="540"/>
      <c r="ED34" s="540"/>
      <c r="EE34" s="536"/>
      <c r="EF34" s="537"/>
      <c r="EG34" s="537"/>
      <c r="EH34" s="537"/>
      <c r="EI34" s="537"/>
      <c r="EJ34" s="537"/>
      <c r="EK34" s="537"/>
      <c r="EL34" s="537"/>
      <c r="EM34" s="537"/>
      <c r="EN34" s="538"/>
      <c r="EO34" s="536"/>
      <c r="EP34" s="537"/>
      <c r="EQ34" s="537"/>
      <c r="ER34" s="537"/>
      <c r="ES34" s="537"/>
      <c r="ET34" s="537"/>
      <c r="EU34" s="537"/>
      <c r="EV34" s="537"/>
      <c r="EW34" s="537"/>
      <c r="EX34" s="539"/>
    </row>
    <row r="35" spans="1:154" s="429" customFormat="1" ht="12.75" customHeight="1">
      <c r="A35" s="541" t="s">
        <v>159</v>
      </c>
      <c r="B35" s="542"/>
      <c r="C35" s="542"/>
      <c r="D35" s="542"/>
      <c r="E35" s="542"/>
      <c r="F35" s="542"/>
      <c r="G35" s="542"/>
      <c r="H35" s="542"/>
      <c r="I35" s="542"/>
      <c r="J35" s="542"/>
      <c r="K35" s="542" t="s">
        <v>269</v>
      </c>
      <c r="L35" s="542"/>
      <c r="M35" s="542"/>
      <c r="N35" s="542"/>
      <c r="O35" s="542"/>
      <c r="P35" s="542"/>
      <c r="Q35" s="542"/>
      <c r="R35" s="542"/>
      <c r="S35" s="542"/>
      <c r="T35" s="542"/>
      <c r="U35" s="542" t="s">
        <v>270</v>
      </c>
      <c r="V35" s="542"/>
      <c r="W35" s="542"/>
      <c r="X35" s="542"/>
      <c r="Y35" s="542"/>
      <c r="Z35" s="542"/>
      <c r="AA35" s="542"/>
      <c r="AB35" s="542"/>
      <c r="AC35" s="542"/>
      <c r="AD35" s="542"/>
      <c r="AE35" s="542"/>
      <c r="AF35" s="542"/>
      <c r="AG35" s="542"/>
      <c r="AH35" s="543" t="s">
        <v>479</v>
      </c>
      <c r="AI35" s="544"/>
      <c r="AJ35" s="544"/>
      <c r="AK35" s="544"/>
      <c r="AL35" s="544"/>
      <c r="AM35" s="544"/>
      <c r="AN35" s="544"/>
      <c r="AO35" s="544"/>
      <c r="AP35" s="545"/>
      <c r="AQ35" s="543" t="s">
        <v>609</v>
      </c>
      <c r="AR35" s="544"/>
      <c r="AS35" s="544"/>
      <c r="AT35" s="544"/>
      <c r="AU35" s="544"/>
      <c r="AV35" s="544"/>
      <c r="AW35" s="544"/>
      <c r="AX35" s="544"/>
      <c r="AY35" s="544"/>
      <c r="AZ35" s="544"/>
      <c r="BA35" s="544"/>
      <c r="BB35" s="544"/>
      <c r="BC35" s="544"/>
      <c r="BD35" s="544"/>
      <c r="BE35" s="544"/>
      <c r="BF35" s="545"/>
      <c r="BG35" s="540">
        <f>'Лиц-2-М'!BV11</f>
        <v>0</v>
      </c>
      <c r="BH35" s="546"/>
      <c r="BI35" s="546"/>
      <c r="BJ35" s="546"/>
      <c r="BK35" s="546"/>
      <c r="BL35" s="546"/>
      <c r="BM35" s="546"/>
      <c r="BN35" s="546"/>
      <c r="BO35" s="546"/>
      <c r="BP35" s="546"/>
      <c r="BQ35" s="546"/>
      <c r="BR35" s="546"/>
      <c r="BS35" s="536"/>
      <c r="BT35" s="537"/>
      <c r="BU35" s="537"/>
      <c r="BV35" s="537"/>
      <c r="BW35" s="537"/>
      <c r="BX35" s="537"/>
      <c r="BY35" s="537"/>
      <c r="BZ35" s="537"/>
      <c r="CA35" s="537"/>
      <c r="CB35" s="538"/>
      <c r="CC35" s="537"/>
      <c r="CD35" s="537"/>
      <c r="CE35" s="537"/>
      <c r="CF35" s="537"/>
      <c r="CG35" s="537"/>
      <c r="CH35" s="537"/>
      <c r="CI35" s="537"/>
      <c r="CJ35" s="537"/>
      <c r="CK35" s="537"/>
      <c r="CL35" s="538"/>
      <c r="CM35" s="540">
        <f>'Лиц-2-М'!DB11</f>
        <v>0</v>
      </c>
      <c r="CN35" s="540"/>
      <c r="CO35" s="540"/>
      <c r="CP35" s="540"/>
      <c r="CQ35" s="540"/>
      <c r="CR35" s="540"/>
      <c r="CS35" s="540"/>
      <c r="CT35" s="540"/>
      <c r="CU35" s="540"/>
      <c r="CV35" s="540"/>
      <c r="CW35" s="540"/>
      <c r="CX35" s="540"/>
      <c r="CY35" s="536"/>
      <c r="CZ35" s="537"/>
      <c r="DA35" s="537"/>
      <c r="DB35" s="537"/>
      <c r="DC35" s="537"/>
      <c r="DD35" s="537"/>
      <c r="DE35" s="537"/>
      <c r="DF35" s="537"/>
      <c r="DG35" s="537"/>
      <c r="DH35" s="538"/>
      <c r="DI35" s="537"/>
      <c r="DJ35" s="537"/>
      <c r="DK35" s="537"/>
      <c r="DL35" s="537"/>
      <c r="DM35" s="537"/>
      <c r="DN35" s="537"/>
      <c r="DO35" s="537"/>
      <c r="DP35" s="537"/>
      <c r="DQ35" s="537"/>
      <c r="DR35" s="538"/>
      <c r="DS35" s="540">
        <f>'Лиц-2-М'!EH11</f>
        <v>0</v>
      </c>
      <c r="DT35" s="540"/>
      <c r="DU35" s="540"/>
      <c r="DV35" s="540"/>
      <c r="DW35" s="540"/>
      <c r="DX35" s="540"/>
      <c r="DY35" s="540"/>
      <c r="DZ35" s="540"/>
      <c r="EA35" s="540"/>
      <c r="EB35" s="540"/>
      <c r="EC35" s="540"/>
      <c r="ED35" s="540"/>
      <c r="EE35" s="536"/>
      <c r="EF35" s="537"/>
      <c r="EG35" s="537"/>
      <c r="EH35" s="537"/>
      <c r="EI35" s="537"/>
      <c r="EJ35" s="537"/>
      <c r="EK35" s="537"/>
      <c r="EL35" s="537"/>
      <c r="EM35" s="537"/>
      <c r="EN35" s="538"/>
      <c r="EO35" s="536"/>
      <c r="EP35" s="537"/>
      <c r="EQ35" s="537"/>
      <c r="ER35" s="537"/>
      <c r="ES35" s="537"/>
      <c r="ET35" s="537"/>
      <c r="EU35" s="537"/>
      <c r="EV35" s="537"/>
      <c r="EW35" s="537"/>
      <c r="EX35" s="539"/>
    </row>
    <row r="36" spans="1:154" s="429" customFormat="1" ht="12.75" customHeight="1">
      <c r="A36" s="541" t="s">
        <v>159</v>
      </c>
      <c r="B36" s="542"/>
      <c r="C36" s="542"/>
      <c r="D36" s="542"/>
      <c r="E36" s="542"/>
      <c r="F36" s="542"/>
      <c r="G36" s="542"/>
      <c r="H36" s="542"/>
      <c r="I36" s="542"/>
      <c r="J36" s="542"/>
      <c r="K36" s="542" t="s">
        <v>269</v>
      </c>
      <c r="L36" s="542"/>
      <c r="M36" s="542"/>
      <c r="N36" s="542"/>
      <c r="O36" s="542"/>
      <c r="P36" s="542"/>
      <c r="Q36" s="542"/>
      <c r="R36" s="542"/>
      <c r="S36" s="542"/>
      <c r="T36" s="542"/>
      <c r="U36" s="542" t="s">
        <v>270</v>
      </c>
      <c r="V36" s="542"/>
      <c r="W36" s="542"/>
      <c r="X36" s="542"/>
      <c r="Y36" s="542"/>
      <c r="Z36" s="542"/>
      <c r="AA36" s="542"/>
      <c r="AB36" s="542"/>
      <c r="AC36" s="542"/>
      <c r="AD36" s="542"/>
      <c r="AE36" s="542"/>
      <c r="AF36" s="542"/>
      <c r="AG36" s="542"/>
      <c r="AH36" s="543" t="s">
        <v>479</v>
      </c>
      <c r="AI36" s="544"/>
      <c r="AJ36" s="544"/>
      <c r="AK36" s="544"/>
      <c r="AL36" s="544"/>
      <c r="AM36" s="544"/>
      <c r="AN36" s="544"/>
      <c r="AO36" s="544"/>
      <c r="AP36" s="545"/>
      <c r="AQ36" s="543" t="s">
        <v>480</v>
      </c>
      <c r="AR36" s="544"/>
      <c r="AS36" s="544"/>
      <c r="AT36" s="544"/>
      <c r="AU36" s="544"/>
      <c r="AV36" s="544"/>
      <c r="AW36" s="544"/>
      <c r="AX36" s="544"/>
      <c r="AY36" s="544"/>
      <c r="AZ36" s="544"/>
      <c r="BA36" s="544"/>
      <c r="BB36" s="544"/>
      <c r="BC36" s="544"/>
      <c r="BD36" s="544"/>
      <c r="BE36" s="544"/>
      <c r="BF36" s="545"/>
      <c r="BG36" s="540">
        <f>'Лиц-2-М'!BV12</f>
        <v>0</v>
      </c>
      <c r="BH36" s="546"/>
      <c r="BI36" s="546"/>
      <c r="BJ36" s="546"/>
      <c r="BK36" s="546"/>
      <c r="BL36" s="546"/>
      <c r="BM36" s="546"/>
      <c r="BN36" s="546"/>
      <c r="BO36" s="546"/>
      <c r="BP36" s="546"/>
      <c r="BQ36" s="546"/>
      <c r="BR36" s="546"/>
      <c r="BS36" s="536"/>
      <c r="BT36" s="537"/>
      <c r="BU36" s="537"/>
      <c r="BV36" s="537"/>
      <c r="BW36" s="537"/>
      <c r="BX36" s="537"/>
      <c r="BY36" s="537"/>
      <c r="BZ36" s="537"/>
      <c r="CA36" s="537"/>
      <c r="CB36" s="538"/>
      <c r="CC36" s="537"/>
      <c r="CD36" s="537"/>
      <c r="CE36" s="537"/>
      <c r="CF36" s="537"/>
      <c r="CG36" s="537"/>
      <c r="CH36" s="537"/>
      <c r="CI36" s="537"/>
      <c r="CJ36" s="537"/>
      <c r="CK36" s="537"/>
      <c r="CL36" s="538"/>
      <c r="CM36" s="540">
        <f>'Лиц-2-М'!DB12</f>
        <v>0</v>
      </c>
      <c r="CN36" s="540"/>
      <c r="CO36" s="540"/>
      <c r="CP36" s="540"/>
      <c r="CQ36" s="540"/>
      <c r="CR36" s="540"/>
      <c r="CS36" s="540"/>
      <c r="CT36" s="540"/>
      <c r="CU36" s="540"/>
      <c r="CV36" s="540"/>
      <c r="CW36" s="540"/>
      <c r="CX36" s="540"/>
      <c r="CY36" s="536"/>
      <c r="CZ36" s="537"/>
      <c r="DA36" s="537"/>
      <c r="DB36" s="537"/>
      <c r="DC36" s="537"/>
      <c r="DD36" s="537"/>
      <c r="DE36" s="537"/>
      <c r="DF36" s="537"/>
      <c r="DG36" s="537"/>
      <c r="DH36" s="538"/>
      <c r="DI36" s="537"/>
      <c r="DJ36" s="537"/>
      <c r="DK36" s="537"/>
      <c r="DL36" s="537"/>
      <c r="DM36" s="537"/>
      <c r="DN36" s="537"/>
      <c r="DO36" s="537"/>
      <c r="DP36" s="537"/>
      <c r="DQ36" s="537"/>
      <c r="DR36" s="538"/>
      <c r="DS36" s="540">
        <f>'Лиц-2-М'!EH12</f>
        <v>0</v>
      </c>
      <c r="DT36" s="540"/>
      <c r="DU36" s="540"/>
      <c r="DV36" s="540"/>
      <c r="DW36" s="540"/>
      <c r="DX36" s="540"/>
      <c r="DY36" s="540"/>
      <c r="DZ36" s="540"/>
      <c r="EA36" s="540"/>
      <c r="EB36" s="540"/>
      <c r="EC36" s="540"/>
      <c r="ED36" s="540"/>
      <c r="EE36" s="536"/>
      <c r="EF36" s="537"/>
      <c r="EG36" s="537"/>
      <c r="EH36" s="537"/>
      <c r="EI36" s="537"/>
      <c r="EJ36" s="537"/>
      <c r="EK36" s="537"/>
      <c r="EL36" s="537"/>
      <c r="EM36" s="537"/>
      <c r="EN36" s="538"/>
      <c r="EO36" s="536"/>
      <c r="EP36" s="537"/>
      <c r="EQ36" s="537"/>
      <c r="ER36" s="537"/>
      <c r="ES36" s="537"/>
      <c r="ET36" s="537"/>
      <c r="EU36" s="537"/>
      <c r="EV36" s="537"/>
      <c r="EW36" s="537"/>
      <c r="EX36" s="539"/>
    </row>
    <row r="37" spans="1:154" s="429" customFormat="1" ht="12.75" customHeight="1">
      <c r="A37" s="541" t="s">
        <v>159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 t="s">
        <v>269</v>
      </c>
      <c r="L37" s="542"/>
      <c r="M37" s="542"/>
      <c r="N37" s="542"/>
      <c r="O37" s="542"/>
      <c r="P37" s="542"/>
      <c r="Q37" s="542"/>
      <c r="R37" s="542"/>
      <c r="S37" s="542"/>
      <c r="T37" s="542"/>
      <c r="U37" s="542" t="s">
        <v>270</v>
      </c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2"/>
      <c r="AG37" s="542"/>
      <c r="AH37" s="553" t="s">
        <v>479</v>
      </c>
      <c r="AI37" s="554"/>
      <c r="AJ37" s="554"/>
      <c r="AK37" s="554"/>
      <c r="AL37" s="554"/>
      <c r="AM37" s="554"/>
      <c r="AN37" s="554"/>
      <c r="AO37" s="554"/>
      <c r="AP37" s="554"/>
      <c r="AQ37" s="542" t="s">
        <v>481</v>
      </c>
      <c r="AR37" s="542"/>
      <c r="AS37" s="542"/>
      <c r="AT37" s="542"/>
      <c r="AU37" s="542"/>
      <c r="AV37" s="542"/>
      <c r="AW37" s="542"/>
      <c r="AX37" s="542"/>
      <c r="AY37" s="542"/>
      <c r="AZ37" s="542"/>
      <c r="BA37" s="542"/>
      <c r="BB37" s="542"/>
      <c r="BC37" s="542"/>
      <c r="BD37" s="542"/>
      <c r="BE37" s="542"/>
      <c r="BF37" s="542"/>
      <c r="BG37" s="540">
        <f>'Лиц-2-М'!BV13</f>
        <v>2000</v>
      </c>
      <c r="BH37" s="546"/>
      <c r="BI37" s="546"/>
      <c r="BJ37" s="546"/>
      <c r="BK37" s="546"/>
      <c r="BL37" s="546"/>
      <c r="BM37" s="546"/>
      <c r="BN37" s="546"/>
      <c r="BO37" s="546"/>
      <c r="BP37" s="546"/>
      <c r="BQ37" s="546"/>
      <c r="BR37" s="546"/>
      <c r="BS37" s="547"/>
      <c r="BT37" s="548"/>
      <c r="BU37" s="548"/>
      <c r="BV37" s="548"/>
      <c r="BW37" s="548"/>
      <c r="BX37" s="548"/>
      <c r="BY37" s="548"/>
      <c r="BZ37" s="548"/>
      <c r="CA37" s="548"/>
      <c r="CB37" s="549"/>
      <c r="CC37" s="548"/>
      <c r="CD37" s="548"/>
      <c r="CE37" s="548"/>
      <c r="CF37" s="548"/>
      <c r="CG37" s="548"/>
      <c r="CH37" s="548"/>
      <c r="CI37" s="548"/>
      <c r="CJ37" s="548"/>
      <c r="CK37" s="548"/>
      <c r="CL37" s="549"/>
      <c r="CM37" s="540">
        <f>'Лиц-2-М'!DB13</f>
        <v>2000</v>
      </c>
      <c r="CN37" s="540"/>
      <c r="CO37" s="540"/>
      <c r="CP37" s="540"/>
      <c r="CQ37" s="540"/>
      <c r="CR37" s="540"/>
      <c r="CS37" s="540"/>
      <c r="CT37" s="540"/>
      <c r="CU37" s="540"/>
      <c r="CV37" s="540"/>
      <c r="CW37" s="540"/>
      <c r="CX37" s="540"/>
      <c r="CY37" s="547"/>
      <c r="CZ37" s="548"/>
      <c r="DA37" s="548"/>
      <c r="DB37" s="548"/>
      <c r="DC37" s="548"/>
      <c r="DD37" s="548"/>
      <c r="DE37" s="548"/>
      <c r="DF37" s="548"/>
      <c r="DG37" s="548"/>
      <c r="DH37" s="549"/>
      <c r="DI37" s="548"/>
      <c r="DJ37" s="548"/>
      <c r="DK37" s="548"/>
      <c r="DL37" s="548"/>
      <c r="DM37" s="548"/>
      <c r="DN37" s="548"/>
      <c r="DO37" s="548"/>
      <c r="DP37" s="548"/>
      <c r="DQ37" s="548"/>
      <c r="DR37" s="549"/>
      <c r="DS37" s="540">
        <f>'Лиц-2-М'!EH13</f>
        <v>2000</v>
      </c>
      <c r="DT37" s="540"/>
      <c r="DU37" s="540"/>
      <c r="DV37" s="540"/>
      <c r="DW37" s="540"/>
      <c r="DX37" s="540"/>
      <c r="DY37" s="540"/>
      <c r="DZ37" s="540"/>
      <c r="EA37" s="540"/>
      <c r="EB37" s="540"/>
      <c r="EC37" s="540"/>
      <c r="ED37" s="540"/>
      <c r="EE37" s="547"/>
      <c r="EF37" s="548"/>
      <c r="EG37" s="548"/>
      <c r="EH37" s="548"/>
      <c r="EI37" s="548"/>
      <c r="EJ37" s="548"/>
      <c r="EK37" s="548"/>
      <c r="EL37" s="548"/>
      <c r="EM37" s="548"/>
      <c r="EN37" s="549"/>
      <c r="EO37" s="547"/>
      <c r="EP37" s="548"/>
      <c r="EQ37" s="548"/>
      <c r="ER37" s="548"/>
      <c r="ES37" s="548"/>
      <c r="ET37" s="548"/>
      <c r="EU37" s="548"/>
      <c r="EV37" s="548"/>
      <c r="EW37" s="548"/>
      <c r="EX37" s="550"/>
    </row>
    <row r="38" spans="1:154" s="429" customFormat="1" ht="12.75" customHeight="1">
      <c r="A38" s="541" t="s">
        <v>159</v>
      </c>
      <c r="B38" s="542"/>
      <c r="C38" s="542"/>
      <c r="D38" s="542"/>
      <c r="E38" s="542"/>
      <c r="F38" s="542"/>
      <c r="G38" s="542"/>
      <c r="H38" s="542"/>
      <c r="I38" s="542"/>
      <c r="J38" s="542"/>
      <c r="K38" s="542" t="s">
        <v>269</v>
      </c>
      <c r="L38" s="542"/>
      <c r="M38" s="542"/>
      <c r="N38" s="542"/>
      <c r="O38" s="542"/>
      <c r="P38" s="542"/>
      <c r="Q38" s="542"/>
      <c r="R38" s="542"/>
      <c r="S38" s="542"/>
      <c r="T38" s="542"/>
      <c r="U38" s="542" t="s">
        <v>270</v>
      </c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53" t="s">
        <v>479</v>
      </c>
      <c r="AI38" s="554"/>
      <c r="AJ38" s="554"/>
      <c r="AK38" s="554"/>
      <c r="AL38" s="554"/>
      <c r="AM38" s="554"/>
      <c r="AN38" s="554"/>
      <c r="AO38" s="554"/>
      <c r="AP38" s="554"/>
      <c r="AQ38" s="542" t="s">
        <v>478</v>
      </c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2"/>
      <c r="BD38" s="542"/>
      <c r="BE38" s="542"/>
      <c r="BF38" s="542"/>
      <c r="BG38" s="540">
        <f>'Лиц-2-М'!BV14</f>
        <v>0</v>
      </c>
      <c r="BH38" s="546"/>
      <c r="BI38" s="546"/>
      <c r="BJ38" s="546"/>
      <c r="BK38" s="546"/>
      <c r="BL38" s="546"/>
      <c r="BM38" s="546"/>
      <c r="BN38" s="546"/>
      <c r="BO38" s="546"/>
      <c r="BP38" s="546"/>
      <c r="BQ38" s="546"/>
      <c r="BR38" s="546"/>
      <c r="BS38" s="547"/>
      <c r="BT38" s="548"/>
      <c r="BU38" s="548"/>
      <c r="BV38" s="548"/>
      <c r="BW38" s="548"/>
      <c r="BX38" s="548"/>
      <c r="BY38" s="548"/>
      <c r="BZ38" s="548"/>
      <c r="CA38" s="548"/>
      <c r="CB38" s="549"/>
      <c r="CC38" s="548"/>
      <c r="CD38" s="548"/>
      <c r="CE38" s="548"/>
      <c r="CF38" s="548"/>
      <c r="CG38" s="548"/>
      <c r="CH38" s="548"/>
      <c r="CI38" s="548"/>
      <c r="CJ38" s="548"/>
      <c r="CK38" s="548"/>
      <c r="CL38" s="549"/>
      <c r="CM38" s="540">
        <f>'Лиц-2-М'!DB14</f>
        <v>0</v>
      </c>
      <c r="CN38" s="540"/>
      <c r="CO38" s="540"/>
      <c r="CP38" s="540"/>
      <c r="CQ38" s="540"/>
      <c r="CR38" s="540"/>
      <c r="CS38" s="540"/>
      <c r="CT38" s="540"/>
      <c r="CU38" s="540"/>
      <c r="CV38" s="540"/>
      <c r="CW38" s="540"/>
      <c r="CX38" s="540"/>
      <c r="CY38" s="547"/>
      <c r="CZ38" s="548"/>
      <c r="DA38" s="548"/>
      <c r="DB38" s="548"/>
      <c r="DC38" s="548"/>
      <c r="DD38" s="548"/>
      <c r="DE38" s="548"/>
      <c r="DF38" s="548"/>
      <c r="DG38" s="548"/>
      <c r="DH38" s="549"/>
      <c r="DI38" s="548"/>
      <c r="DJ38" s="548"/>
      <c r="DK38" s="548"/>
      <c r="DL38" s="548"/>
      <c r="DM38" s="548"/>
      <c r="DN38" s="548"/>
      <c r="DO38" s="548"/>
      <c r="DP38" s="548"/>
      <c r="DQ38" s="548"/>
      <c r="DR38" s="549"/>
      <c r="DS38" s="540">
        <f>'Лиц-2-М'!EH14</f>
        <v>0</v>
      </c>
      <c r="DT38" s="540"/>
      <c r="DU38" s="540"/>
      <c r="DV38" s="540"/>
      <c r="DW38" s="540"/>
      <c r="DX38" s="540"/>
      <c r="DY38" s="540"/>
      <c r="DZ38" s="540"/>
      <c r="EA38" s="540"/>
      <c r="EB38" s="540"/>
      <c r="EC38" s="540"/>
      <c r="ED38" s="540"/>
      <c r="EE38" s="547"/>
      <c r="EF38" s="548"/>
      <c r="EG38" s="548"/>
      <c r="EH38" s="548"/>
      <c r="EI38" s="548"/>
      <c r="EJ38" s="548"/>
      <c r="EK38" s="548"/>
      <c r="EL38" s="548"/>
      <c r="EM38" s="548"/>
      <c r="EN38" s="549"/>
      <c r="EO38" s="547"/>
      <c r="EP38" s="548"/>
      <c r="EQ38" s="548"/>
      <c r="ER38" s="548"/>
      <c r="ES38" s="548"/>
      <c r="ET38" s="548"/>
      <c r="EU38" s="548"/>
      <c r="EV38" s="548"/>
      <c r="EW38" s="548"/>
      <c r="EX38" s="550"/>
    </row>
    <row r="39" spans="1:154" s="429" customFormat="1" ht="12" customHeight="1">
      <c r="A39" s="541" t="s">
        <v>159</v>
      </c>
      <c r="B39" s="542"/>
      <c r="C39" s="542"/>
      <c r="D39" s="542"/>
      <c r="E39" s="542"/>
      <c r="F39" s="542"/>
      <c r="G39" s="542"/>
      <c r="H39" s="542"/>
      <c r="I39" s="542"/>
      <c r="J39" s="542"/>
      <c r="K39" s="542" t="s">
        <v>269</v>
      </c>
      <c r="L39" s="542"/>
      <c r="M39" s="542"/>
      <c r="N39" s="542"/>
      <c r="O39" s="542"/>
      <c r="P39" s="542"/>
      <c r="Q39" s="542"/>
      <c r="R39" s="542"/>
      <c r="S39" s="542"/>
      <c r="T39" s="542"/>
      <c r="U39" s="542" t="s">
        <v>270</v>
      </c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  <c r="AG39" s="542"/>
      <c r="AH39" s="553" t="s">
        <v>482</v>
      </c>
      <c r="AI39" s="554"/>
      <c r="AJ39" s="554"/>
      <c r="AK39" s="554"/>
      <c r="AL39" s="554"/>
      <c r="AM39" s="554"/>
      <c r="AN39" s="554"/>
      <c r="AO39" s="554"/>
      <c r="AP39" s="554"/>
      <c r="AQ39" s="542" t="s">
        <v>483</v>
      </c>
      <c r="AR39" s="542"/>
      <c r="AS39" s="542"/>
      <c r="AT39" s="542"/>
      <c r="AU39" s="542"/>
      <c r="AV39" s="542"/>
      <c r="AW39" s="542"/>
      <c r="AX39" s="542"/>
      <c r="AY39" s="542"/>
      <c r="AZ39" s="542"/>
      <c r="BA39" s="542"/>
      <c r="BB39" s="542"/>
      <c r="BC39" s="542"/>
      <c r="BD39" s="542"/>
      <c r="BE39" s="542"/>
      <c r="BF39" s="542"/>
      <c r="BG39" s="540">
        <f>'Лиц-2-М'!BV15</f>
        <v>698242</v>
      </c>
      <c r="BH39" s="546"/>
      <c r="BI39" s="546"/>
      <c r="BJ39" s="546"/>
      <c r="BK39" s="546"/>
      <c r="BL39" s="546"/>
      <c r="BM39" s="546"/>
      <c r="BN39" s="546"/>
      <c r="BO39" s="546"/>
      <c r="BP39" s="546"/>
      <c r="BQ39" s="546"/>
      <c r="BR39" s="546"/>
      <c r="BS39" s="547"/>
      <c r="BT39" s="548"/>
      <c r="BU39" s="548"/>
      <c r="BV39" s="548"/>
      <c r="BW39" s="548"/>
      <c r="BX39" s="548"/>
      <c r="BY39" s="548"/>
      <c r="BZ39" s="548"/>
      <c r="CA39" s="548"/>
      <c r="CB39" s="549"/>
      <c r="CC39" s="548"/>
      <c r="CD39" s="548"/>
      <c r="CE39" s="548"/>
      <c r="CF39" s="548"/>
      <c r="CG39" s="548"/>
      <c r="CH39" s="548"/>
      <c r="CI39" s="548"/>
      <c r="CJ39" s="548"/>
      <c r="CK39" s="548"/>
      <c r="CL39" s="549"/>
      <c r="CM39" s="540">
        <f>'Лиц-2-М'!DB15</f>
        <v>698242</v>
      </c>
      <c r="CN39" s="540"/>
      <c r="CO39" s="540"/>
      <c r="CP39" s="540"/>
      <c r="CQ39" s="540"/>
      <c r="CR39" s="540"/>
      <c r="CS39" s="540"/>
      <c r="CT39" s="540"/>
      <c r="CU39" s="540"/>
      <c r="CV39" s="540"/>
      <c r="CW39" s="540"/>
      <c r="CX39" s="540"/>
      <c r="CY39" s="547"/>
      <c r="CZ39" s="548"/>
      <c r="DA39" s="548"/>
      <c r="DB39" s="548"/>
      <c r="DC39" s="548"/>
      <c r="DD39" s="548"/>
      <c r="DE39" s="548"/>
      <c r="DF39" s="548"/>
      <c r="DG39" s="548"/>
      <c r="DH39" s="549"/>
      <c r="DI39" s="548"/>
      <c r="DJ39" s="548"/>
      <c r="DK39" s="548"/>
      <c r="DL39" s="548"/>
      <c r="DM39" s="548"/>
      <c r="DN39" s="548"/>
      <c r="DO39" s="548"/>
      <c r="DP39" s="548"/>
      <c r="DQ39" s="548"/>
      <c r="DR39" s="549"/>
      <c r="DS39" s="540">
        <f>'Лиц-2-М'!EH15</f>
        <v>698242</v>
      </c>
      <c r="DT39" s="540"/>
      <c r="DU39" s="540"/>
      <c r="DV39" s="540"/>
      <c r="DW39" s="540"/>
      <c r="DX39" s="540"/>
      <c r="DY39" s="540"/>
      <c r="DZ39" s="540"/>
      <c r="EA39" s="540"/>
      <c r="EB39" s="540"/>
      <c r="EC39" s="540"/>
      <c r="ED39" s="540"/>
      <c r="EE39" s="547"/>
      <c r="EF39" s="548"/>
      <c r="EG39" s="548"/>
      <c r="EH39" s="548"/>
      <c r="EI39" s="548"/>
      <c r="EJ39" s="548"/>
      <c r="EK39" s="548"/>
      <c r="EL39" s="548"/>
      <c r="EM39" s="548"/>
      <c r="EN39" s="549"/>
      <c r="EO39" s="547"/>
      <c r="EP39" s="548"/>
      <c r="EQ39" s="548"/>
      <c r="ER39" s="548"/>
      <c r="ES39" s="548"/>
      <c r="ET39" s="548"/>
      <c r="EU39" s="548"/>
      <c r="EV39" s="548"/>
      <c r="EW39" s="548"/>
      <c r="EX39" s="550"/>
    </row>
    <row r="40" spans="1:154" s="429" customFormat="1" ht="12" customHeight="1">
      <c r="A40" s="541" t="s">
        <v>159</v>
      </c>
      <c r="B40" s="542"/>
      <c r="C40" s="542"/>
      <c r="D40" s="542"/>
      <c r="E40" s="542"/>
      <c r="F40" s="542"/>
      <c r="G40" s="542"/>
      <c r="H40" s="542"/>
      <c r="I40" s="542"/>
      <c r="J40" s="542"/>
      <c r="K40" s="542" t="s">
        <v>269</v>
      </c>
      <c r="L40" s="542"/>
      <c r="M40" s="542"/>
      <c r="N40" s="542"/>
      <c r="O40" s="542"/>
      <c r="P40" s="542"/>
      <c r="Q40" s="542"/>
      <c r="R40" s="542"/>
      <c r="S40" s="542"/>
      <c r="T40" s="542"/>
      <c r="U40" s="542" t="s">
        <v>270</v>
      </c>
      <c r="V40" s="542"/>
      <c r="W40" s="542"/>
      <c r="X40" s="542"/>
      <c r="Y40" s="542"/>
      <c r="Z40" s="542"/>
      <c r="AA40" s="542"/>
      <c r="AB40" s="542"/>
      <c r="AC40" s="542"/>
      <c r="AD40" s="542"/>
      <c r="AE40" s="542"/>
      <c r="AF40" s="542"/>
      <c r="AG40" s="542"/>
      <c r="AH40" s="553" t="s">
        <v>484</v>
      </c>
      <c r="AI40" s="554"/>
      <c r="AJ40" s="554"/>
      <c r="AK40" s="554"/>
      <c r="AL40" s="554"/>
      <c r="AM40" s="554"/>
      <c r="AN40" s="554"/>
      <c r="AO40" s="554"/>
      <c r="AP40" s="554"/>
      <c r="AQ40" s="542" t="s">
        <v>485</v>
      </c>
      <c r="AR40" s="542"/>
      <c r="AS40" s="542"/>
      <c r="AT40" s="542"/>
      <c r="AU40" s="542"/>
      <c r="AV40" s="542"/>
      <c r="AW40" s="542"/>
      <c r="AX40" s="542"/>
      <c r="AY40" s="542"/>
      <c r="AZ40" s="542"/>
      <c r="BA40" s="542"/>
      <c r="BB40" s="542"/>
      <c r="BC40" s="542"/>
      <c r="BD40" s="542"/>
      <c r="BE40" s="542"/>
      <c r="BF40" s="542"/>
      <c r="BG40" s="540">
        <f>'Лиц-2-М'!BV16</f>
        <v>13000</v>
      </c>
      <c r="BH40" s="546"/>
      <c r="BI40" s="546"/>
      <c r="BJ40" s="546"/>
      <c r="BK40" s="546"/>
      <c r="BL40" s="546"/>
      <c r="BM40" s="546"/>
      <c r="BN40" s="546"/>
      <c r="BO40" s="546"/>
      <c r="BP40" s="546"/>
      <c r="BQ40" s="546"/>
      <c r="BR40" s="546"/>
      <c r="BS40" s="547"/>
      <c r="BT40" s="548"/>
      <c r="BU40" s="548"/>
      <c r="BV40" s="548"/>
      <c r="BW40" s="548"/>
      <c r="BX40" s="548"/>
      <c r="BY40" s="548"/>
      <c r="BZ40" s="548"/>
      <c r="CA40" s="548"/>
      <c r="CB40" s="549"/>
      <c r="CC40" s="548"/>
      <c r="CD40" s="548"/>
      <c r="CE40" s="548"/>
      <c r="CF40" s="548"/>
      <c r="CG40" s="548"/>
      <c r="CH40" s="548"/>
      <c r="CI40" s="548"/>
      <c r="CJ40" s="548"/>
      <c r="CK40" s="548"/>
      <c r="CL40" s="549"/>
      <c r="CM40" s="540">
        <f>'Лиц-2-М'!DB16</f>
        <v>13000</v>
      </c>
      <c r="CN40" s="540"/>
      <c r="CO40" s="540"/>
      <c r="CP40" s="540"/>
      <c r="CQ40" s="540"/>
      <c r="CR40" s="540"/>
      <c r="CS40" s="540"/>
      <c r="CT40" s="540"/>
      <c r="CU40" s="540"/>
      <c r="CV40" s="540"/>
      <c r="CW40" s="540"/>
      <c r="CX40" s="540"/>
      <c r="CY40" s="547"/>
      <c r="CZ40" s="548"/>
      <c r="DA40" s="548"/>
      <c r="DB40" s="548"/>
      <c r="DC40" s="548"/>
      <c r="DD40" s="548"/>
      <c r="DE40" s="548"/>
      <c r="DF40" s="548"/>
      <c r="DG40" s="548"/>
      <c r="DH40" s="549"/>
      <c r="DI40" s="548"/>
      <c r="DJ40" s="548"/>
      <c r="DK40" s="548"/>
      <c r="DL40" s="548"/>
      <c r="DM40" s="548"/>
      <c r="DN40" s="548"/>
      <c r="DO40" s="548"/>
      <c r="DP40" s="548"/>
      <c r="DQ40" s="548"/>
      <c r="DR40" s="549"/>
      <c r="DS40" s="540">
        <f>'Лиц-2-М'!EH16</f>
        <v>13000</v>
      </c>
      <c r="DT40" s="540"/>
      <c r="DU40" s="540"/>
      <c r="DV40" s="540"/>
      <c r="DW40" s="540"/>
      <c r="DX40" s="540"/>
      <c r="DY40" s="540"/>
      <c r="DZ40" s="540"/>
      <c r="EA40" s="540"/>
      <c r="EB40" s="540"/>
      <c r="EC40" s="540"/>
      <c r="ED40" s="540"/>
      <c r="EE40" s="547"/>
      <c r="EF40" s="548"/>
      <c r="EG40" s="548"/>
      <c r="EH40" s="548"/>
      <c r="EI40" s="548"/>
      <c r="EJ40" s="548"/>
      <c r="EK40" s="548"/>
      <c r="EL40" s="548"/>
      <c r="EM40" s="548"/>
      <c r="EN40" s="549"/>
      <c r="EO40" s="547"/>
      <c r="EP40" s="548"/>
      <c r="EQ40" s="548"/>
      <c r="ER40" s="548"/>
      <c r="ES40" s="548"/>
      <c r="ET40" s="548"/>
      <c r="EU40" s="548"/>
      <c r="EV40" s="548"/>
      <c r="EW40" s="548"/>
      <c r="EX40" s="550"/>
    </row>
    <row r="41" spans="1:154" s="429" customFormat="1" ht="12.75" customHeight="1">
      <c r="A41" s="541" t="s">
        <v>159</v>
      </c>
      <c r="B41" s="542"/>
      <c r="C41" s="542"/>
      <c r="D41" s="542"/>
      <c r="E41" s="542"/>
      <c r="F41" s="542"/>
      <c r="G41" s="542"/>
      <c r="H41" s="542"/>
      <c r="I41" s="542"/>
      <c r="J41" s="542"/>
      <c r="K41" s="542" t="s">
        <v>269</v>
      </c>
      <c r="L41" s="542"/>
      <c r="M41" s="542"/>
      <c r="N41" s="542"/>
      <c r="O41" s="542"/>
      <c r="P41" s="542"/>
      <c r="Q41" s="542"/>
      <c r="R41" s="542"/>
      <c r="S41" s="542"/>
      <c r="T41" s="542"/>
      <c r="U41" s="542" t="s">
        <v>270</v>
      </c>
      <c r="V41" s="542"/>
      <c r="W41" s="542"/>
      <c r="X41" s="542"/>
      <c r="Y41" s="542"/>
      <c r="Z41" s="542"/>
      <c r="AA41" s="542"/>
      <c r="AB41" s="542"/>
      <c r="AC41" s="542"/>
      <c r="AD41" s="542"/>
      <c r="AE41" s="542"/>
      <c r="AF41" s="542"/>
      <c r="AG41" s="542"/>
      <c r="AH41" s="553" t="s">
        <v>484</v>
      </c>
      <c r="AI41" s="554"/>
      <c r="AJ41" s="554"/>
      <c r="AK41" s="554"/>
      <c r="AL41" s="554"/>
      <c r="AM41" s="554"/>
      <c r="AN41" s="554"/>
      <c r="AO41" s="554"/>
      <c r="AP41" s="554"/>
      <c r="AQ41" s="542" t="s">
        <v>480</v>
      </c>
      <c r="AR41" s="542"/>
      <c r="AS41" s="542"/>
      <c r="AT41" s="542"/>
      <c r="AU41" s="542"/>
      <c r="AV41" s="542"/>
      <c r="AW41" s="542"/>
      <c r="AX41" s="542"/>
      <c r="AY41" s="542"/>
      <c r="AZ41" s="542"/>
      <c r="BA41" s="542"/>
      <c r="BB41" s="542"/>
      <c r="BC41" s="542"/>
      <c r="BD41" s="542"/>
      <c r="BE41" s="542"/>
      <c r="BF41" s="542"/>
      <c r="BG41" s="540">
        <f>'Лиц-2-М'!BV17</f>
        <v>0</v>
      </c>
      <c r="BH41" s="546"/>
      <c r="BI41" s="546"/>
      <c r="BJ41" s="546"/>
      <c r="BK41" s="546"/>
      <c r="BL41" s="546"/>
      <c r="BM41" s="546"/>
      <c r="BN41" s="546"/>
      <c r="BO41" s="546"/>
      <c r="BP41" s="546"/>
      <c r="BQ41" s="546"/>
      <c r="BR41" s="546"/>
      <c r="BS41" s="547"/>
      <c r="BT41" s="548"/>
      <c r="BU41" s="548"/>
      <c r="BV41" s="548"/>
      <c r="BW41" s="548"/>
      <c r="BX41" s="548"/>
      <c r="BY41" s="548"/>
      <c r="BZ41" s="548"/>
      <c r="CA41" s="548"/>
      <c r="CB41" s="549"/>
      <c r="CC41" s="548"/>
      <c r="CD41" s="548"/>
      <c r="CE41" s="548"/>
      <c r="CF41" s="548"/>
      <c r="CG41" s="548"/>
      <c r="CH41" s="548"/>
      <c r="CI41" s="548"/>
      <c r="CJ41" s="548"/>
      <c r="CK41" s="548"/>
      <c r="CL41" s="549"/>
      <c r="CM41" s="540">
        <f>'Лиц-2-М'!DB17</f>
        <v>0</v>
      </c>
      <c r="CN41" s="540"/>
      <c r="CO41" s="540"/>
      <c r="CP41" s="540"/>
      <c r="CQ41" s="540"/>
      <c r="CR41" s="540"/>
      <c r="CS41" s="540"/>
      <c r="CT41" s="540"/>
      <c r="CU41" s="540"/>
      <c r="CV41" s="540"/>
      <c r="CW41" s="540"/>
      <c r="CX41" s="540"/>
      <c r="CY41" s="547"/>
      <c r="CZ41" s="548"/>
      <c r="DA41" s="548"/>
      <c r="DB41" s="548"/>
      <c r="DC41" s="548"/>
      <c r="DD41" s="548"/>
      <c r="DE41" s="548"/>
      <c r="DF41" s="548"/>
      <c r="DG41" s="548"/>
      <c r="DH41" s="549"/>
      <c r="DI41" s="548"/>
      <c r="DJ41" s="548"/>
      <c r="DK41" s="548"/>
      <c r="DL41" s="548"/>
      <c r="DM41" s="548"/>
      <c r="DN41" s="548"/>
      <c r="DO41" s="548"/>
      <c r="DP41" s="548"/>
      <c r="DQ41" s="548"/>
      <c r="DR41" s="549"/>
      <c r="DS41" s="540">
        <f>'Лиц-2-М'!EH17</f>
        <v>0</v>
      </c>
      <c r="DT41" s="540"/>
      <c r="DU41" s="540"/>
      <c r="DV41" s="540"/>
      <c r="DW41" s="540"/>
      <c r="DX41" s="540"/>
      <c r="DY41" s="540"/>
      <c r="DZ41" s="540"/>
      <c r="EA41" s="540"/>
      <c r="EB41" s="540"/>
      <c r="EC41" s="540"/>
      <c r="ED41" s="540"/>
      <c r="EE41" s="547"/>
      <c r="EF41" s="548"/>
      <c r="EG41" s="548"/>
      <c r="EH41" s="548"/>
      <c r="EI41" s="548"/>
      <c r="EJ41" s="548"/>
      <c r="EK41" s="548"/>
      <c r="EL41" s="548"/>
      <c r="EM41" s="548"/>
      <c r="EN41" s="549"/>
      <c r="EO41" s="547"/>
      <c r="EP41" s="548"/>
      <c r="EQ41" s="548"/>
      <c r="ER41" s="548"/>
      <c r="ES41" s="548"/>
      <c r="ET41" s="548"/>
      <c r="EU41" s="548"/>
      <c r="EV41" s="548"/>
      <c r="EW41" s="548"/>
      <c r="EX41" s="550"/>
    </row>
    <row r="42" spans="1:154" s="429" customFormat="1" ht="12.75" customHeight="1">
      <c r="A42" s="541" t="s">
        <v>159</v>
      </c>
      <c r="B42" s="542"/>
      <c r="C42" s="542"/>
      <c r="D42" s="542"/>
      <c r="E42" s="542"/>
      <c r="F42" s="542"/>
      <c r="G42" s="542"/>
      <c r="H42" s="542"/>
      <c r="I42" s="542"/>
      <c r="J42" s="542"/>
      <c r="K42" s="542" t="s">
        <v>269</v>
      </c>
      <c r="L42" s="542"/>
      <c r="M42" s="542"/>
      <c r="N42" s="542"/>
      <c r="O42" s="542"/>
      <c r="P42" s="542"/>
      <c r="Q42" s="542"/>
      <c r="R42" s="542"/>
      <c r="S42" s="542"/>
      <c r="T42" s="542"/>
      <c r="U42" s="542" t="s">
        <v>270</v>
      </c>
      <c r="V42" s="542"/>
      <c r="W42" s="542"/>
      <c r="X42" s="542"/>
      <c r="Y42" s="542"/>
      <c r="Z42" s="542"/>
      <c r="AA42" s="542"/>
      <c r="AB42" s="542"/>
      <c r="AC42" s="542"/>
      <c r="AD42" s="542"/>
      <c r="AE42" s="542"/>
      <c r="AF42" s="542"/>
      <c r="AG42" s="542"/>
      <c r="AH42" s="553" t="s">
        <v>484</v>
      </c>
      <c r="AI42" s="554"/>
      <c r="AJ42" s="554"/>
      <c r="AK42" s="554"/>
      <c r="AL42" s="554"/>
      <c r="AM42" s="554"/>
      <c r="AN42" s="554"/>
      <c r="AO42" s="554"/>
      <c r="AP42" s="554"/>
      <c r="AQ42" s="542" t="s">
        <v>486</v>
      </c>
      <c r="AR42" s="542"/>
      <c r="AS42" s="542"/>
      <c r="AT42" s="542"/>
      <c r="AU42" s="542"/>
      <c r="AV42" s="542"/>
      <c r="AW42" s="542"/>
      <c r="AX42" s="542"/>
      <c r="AY42" s="542"/>
      <c r="AZ42" s="542"/>
      <c r="BA42" s="542"/>
      <c r="BB42" s="542"/>
      <c r="BC42" s="542"/>
      <c r="BD42" s="542"/>
      <c r="BE42" s="542"/>
      <c r="BF42" s="542"/>
      <c r="BG42" s="540">
        <f>'Лиц-2-М'!BV18</f>
        <v>10000</v>
      </c>
      <c r="BH42" s="546"/>
      <c r="BI42" s="546"/>
      <c r="BJ42" s="546"/>
      <c r="BK42" s="546"/>
      <c r="BL42" s="546"/>
      <c r="BM42" s="546"/>
      <c r="BN42" s="546"/>
      <c r="BO42" s="546"/>
      <c r="BP42" s="546"/>
      <c r="BQ42" s="546"/>
      <c r="BR42" s="546"/>
      <c r="BS42" s="561"/>
      <c r="BT42" s="562"/>
      <c r="BU42" s="562"/>
      <c r="BV42" s="562"/>
      <c r="BW42" s="562"/>
      <c r="BX42" s="562"/>
      <c r="BY42" s="562"/>
      <c r="BZ42" s="562"/>
      <c r="CA42" s="562"/>
      <c r="CB42" s="563"/>
      <c r="CC42" s="562"/>
      <c r="CD42" s="562"/>
      <c r="CE42" s="562"/>
      <c r="CF42" s="562"/>
      <c r="CG42" s="562"/>
      <c r="CH42" s="562"/>
      <c r="CI42" s="562"/>
      <c r="CJ42" s="562"/>
      <c r="CK42" s="562"/>
      <c r="CL42" s="563"/>
      <c r="CM42" s="540">
        <f>'Лиц-2-М'!DB18</f>
        <v>10000</v>
      </c>
      <c r="CN42" s="540"/>
      <c r="CO42" s="540"/>
      <c r="CP42" s="540"/>
      <c r="CQ42" s="540"/>
      <c r="CR42" s="540"/>
      <c r="CS42" s="540"/>
      <c r="CT42" s="540"/>
      <c r="CU42" s="540"/>
      <c r="CV42" s="540"/>
      <c r="CW42" s="540"/>
      <c r="CX42" s="540"/>
      <c r="CY42" s="561"/>
      <c r="CZ42" s="562"/>
      <c r="DA42" s="562"/>
      <c r="DB42" s="562"/>
      <c r="DC42" s="562"/>
      <c r="DD42" s="562"/>
      <c r="DE42" s="562"/>
      <c r="DF42" s="562"/>
      <c r="DG42" s="562"/>
      <c r="DH42" s="563"/>
      <c r="DI42" s="562"/>
      <c r="DJ42" s="562"/>
      <c r="DK42" s="562"/>
      <c r="DL42" s="562"/>
      <c r="DM42" s="562"/>
      <c r="DN42" s="562"/>
      <c r="DO42" s="562"/>
      <c r="DP42" s="562"/>
      <c r="DQ42" s="562"/>
      <c r="DR42" s="563"/>
      <c r="DS42" s="540">
        <f>'Лиц-2-М'!EH18</f>
        <v>10000</v>
      </c>
      <c r="DT42" s="540"/>
      <c r="DU42" s="540"/>
      <c r="DV42" s="540"/>
      <c r="DW42" s="540"/>
      <c r="DX42" s="540"/>
      <c r="DY42" s="540"/>
      <c r="DZ42" s="540"/>
      <c r="EA42" s="540"/>
      <c r="EB42" s="540"/>
      <c r="EC42" s="540"/>
      <c r="ED42" s="540"/>
      <c r="EE42" s="561"/>
      <c r="EF42" s="562"/>
      <c r="EG42" s="562"/>
      <c r="EH42" s="562"/>
      <c r="EI42" s="562"/>
      <c r="EJ42" s="562"/>
      <c r="EK42" s="562"/>
      <c r="EL42" s="562"/>
      <c r="EM42" s="562"/>
      <c r="EN42" s="563"/>
      <c r="EO42" s="561"/>
      <c r="EP42" s="562"/>
      <c r="EQ42" s="562"/>
      <c r="ER42" s="562"/>
      <c r="ES42" s="562"/>
      <c r="ET42" s="562"/>
      <c r="EU42" s="562"/>
      <c r="EV42" s="562"/>
      <c r="EW42" s="562"/>
      <c r="EX42" s="564"/>
    </row>
    <row r="43" spans="1:154" s="429" customFormat="1" ht="12" customHeight="1">
      <c r="A43" s="541" t="s">
        <v>159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 t="s">
        <v>269</v>
      </c>
      <c r="L43" s="542"/>
      <c r="M43" s="542"/>
      <c r="N43" s="542"/>
      <c r="O43" s="542"/>
      <c r="P43" s="542"/>
      <c r="Q43" s="542"/>
      <c r="R43" s="542"/>
      <c r="S43" s="542"/>
      <c r="T43" s="542"/>
      <c r="U43" s="542" t="s">
        <v>270</v>
      </c>
      <c r="V43" s="542"/>
      <c r="W43" s="542"/>
      <c r="X43" s="542"/>
      <c r="Y43" s="542"/>
      <c r="Z43" s="542"/>
      <c r="AA43" s="542"/>
      <c r="AB43" s="542"/>
      <c r="AC43" s="542"/>
      <c r="AD43" s="542"/>
      <c r="AE43" s="542"/>
      <c r="AF43" s="542"/>
      <c r="AG43" s="542"/>
      <c r="AH43" s="553" t="s">
        <v>484</v>
      </c>
      <c r="AI43" s="554"/>
      <c r="AJ43" s="554"/>
      <c r="AK43" s="554"/>
      <c r="AL43" s="554"/>
      <c r="AM43" s="554"/>
      <c r="AN43" s="554"/>
      <c r="AO43" s="554"/>
      <c r="AP43" s="554"/>
      <c r="AQ43" s="542" t="s">
        <v>487</v>
      </c>
      <c r="AR43" s="542"/>
      <c r="AS43" s="542"/>
      <c r="AT43" s="542"/>
      <c r="AU43" s="542"/>
      <c r="AV43" s="542"/>
      <c r="AW43" s="542"/>
      <c r="AX43" s="542"/>
      <c r="AY43" s="542"/>
      <c r="AZ43" s="542"/>
      <c r="BA43" s="542"/>
      <c r="BB43" s="542"/>
      <c r="BC43" s="542"/>
      <c r="BD43" s="542"/>
      <c r="BE43" s="542"/>
      <c r="BF43" s="542"/>
      <c r="BG43" s="540">
        <f>'Лиц-2-М'!BV19</f>
        <v>17000</v>
      </c>
      <c r="BH43" s="546"/>
      <c r="BI43" s="546"/>
      <c r="BJ43" s="546"/>
      <c r="BK43" s="546"/>
      <c r="BL43" s="546"/>
      <c r="BM43" s="546"/>
      <c r="BN43" s="546"/>
      <c r="BO43" s="546"/>
      <c r="BP43" s="546"/>
      <c r="BQ43" s="546"/>
      <c r="BR43" s="546"/>
      <c r="BS43" s="547"/>
      <c r="BT43" s="548"/>
      <c r="BU43" s="548"/>
      <c r="BV43" s="548"/>
      <c r="BW43" s="548"/>
      <c r="BX43" s="548"/>
      <c r="BY43" s="548"/>
      <c r="BZ43" s="548"/>
      <c r="CA43" s="548"/>
      <c r="CB43" s="549"/>
      <c r="CC43" s="548"/>
      <c r="CD43" s="548"/>
      <c r="CE43" s="548"/>
      <c r="CF43" s="548"/>
      <c r="CG43" s="548"/>
      <c r="CH43" s="548"/>
      <c r="CI43" s="548"/>
      <c r="CJ43" s="548"/>
      <c r="CK43" s="548"/>
      <c r="CL43" s="549"/>
      <c r="CM43" s="540">
        <f>'Лиц-2-М'!DB19</f>
        <v>17000</v>
      </c>
      <c r="CN43" s="540"/>
      <c r="CO43" s="540"/>
      <c r="CP43" s="540"/>
      <c r="CQ43" s="540"/>
      <c r="CR43" s="540"/>
      <c r="CS43" s="540"/>
      <c r="CT43" s="540"/>
      <c r="CU43" s="540"/>
      <c r="CV43" s="540"/>
      <c r="CW43" s="540"/>
      <c r="CX43" s="540"/>
      <c r="CY43" s="547"/>
      <c r="CZ43" s="548"/>
      <c r="DA43" s="548"/>
      <c r="DB43" s="548"/>
      <c r="DC43" s="548"/>
      <c r="DD43" s="548"/>
      <c r="DE43" s="548"/>
      <c r="DF43" s="548"/>
      <c r="DG43" s="548"/>
      <c r="DH43" s="549"/>
      <c r="DI43" s="548"/>
      <c r="DJ43" s="548"/>
      <c r="DK43" s="548"/>
      <c r="DL43" s="548"/>
      <c r="DM43" s="548"/>
      <c r="DN43" s="548"/>
      <c r="DO43" s="548"/>
      <c r="DP43" s="548"/>
      <c r="DQ43" s="548"/>
      <c r="DR43" s="549"/>
      <c r="DS43" s="540">
        <f>'Лиц-2-М'!EH19</f>
        <v>17000</v>
      </c>
      <c r="DT43" s="540"/>
      <c r="DU43" s="540"/>
      <c r="DV43" s="540"/>
      <c r="DW43" s="540"/>
      <c r="DX43" s="540"/>
      <c r="DY43" s="540"/>
      <c r="DZ43" s="540"/>
      <c r="EA43" s="540"/>
      <c r="EB43" s="540"/>
      <c r="EC43" s="540"/>
      <c r="ED43" s="540"/>
      <c r="EE43" s="547"/>
      <c r="EF43" s="548"/>
      <c r="EG43" s="548"/>
      <c r="EH43" s="548"/>
      <c r="EI43" s="548"/>
      <c r="EJ43" s="548"/>
      <c r="EK43" s="548"/>
      <c r="EL43" s="548"/>
      <c r="EM43" s="548"/>
      <c r="EN43" s="549"/>
      <c r="EO43" s="547"/>
      <c r="EP43" s="548"/>
      <c r="EQ43" s="548"/>
      <c r="ER43" s="548"/>
      <c r="ES43" s="548"/>
      <c r="ET43" s="548"/>
      <c r="EU43" s="548"/>
      <c r="EV43" s="548"/>
      <c r="EW43" s="548"/>
      <c r="EX43" s="550"/>
    </row>
    <row r="44" spans="1:154" s="429" customFormat="1" ht="12" customHeight="1">
      <c r="A44" s="541" t="s">
        <v>159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 t="s">
        <v>269</v>
      </c>
      <c r="L44" s="542"/>
      <c r="M44" s="542"/>
      <c r="N44" s="542"/>
      <c r="O44" s="542"/>
      <c r="P44" s="542"/>
      <c r="Q44" s="542"/>
      <c r="R44" s="542"/>
      <c r="S44" s="542"/>
      <c r="T44" s="542"/>
      <c r="U44" s="542" t="s">
        <v>270</v>
      </c>
      <c r="V44" s="542"/>
      <c r="W44" s="542"/>
      <c r="X44" s="542"/>
      <c r="Y44" s="542"/>
      <c r="Z44" s="542"/>
      <c r="AA44" s="542"/>
      <c r="AB44" s="542"/>
      <c r="AC44" s="542"/>
      <c r="AD44" s="542"/>
      <c r="AE44" s="542"/>
      <c r="AF44" s="542"/>
      <c r="AG44" s="542"/>
      <c r="AH44" s="553" t="s">
        <v>484</v>
      </c>
      <c r="AI44" s="554"/>
      <c r="AJ44" s="554"/>
      <c r="AK44" s="554"/>
      <c r="AL44" s="554"/>
      <c r="AM44" s="554"/>
      <c r="AN44" s="554"/>
      <c r="AO44" s="554"/>
      <c r="AP44" s="554"/>
      <c r="AQ44" s="542" t="s">
        <v>490</v>
      </c>
      <c r="AR44" s="542"/>
      <c r="AS44" s="542"/>
      <c r="AT44" s="542"/>
      <c r="AU44" s="542"/>
      <c r="AV44" s="542"/>
      <c r="AW44" s="542"/>
      <c r="AX44" s="542"/>
      <c r="AY44" s="542"/>
      <c r="AZ44" s="542"/>
      <c r="BA44" s="542"/>
      <c r="BB44" s="542"/>
      <c r="BC44" s="542"/>
      <c r="BD44" s="542"/>
      <c r="BE44" s="542"/>
      <c r="BF44" s="542"/>
      <c r="BG44" s="540">
        <f>'Лиц-2-М'!BV20</f>
        <v>200</v>
      </c>
      <c r="BH44" s="546"/>
      <c r="BI44" s="546"/>
      <c r="BJ44" s="546"/>
      <c r="BK44" s="546"/>
      <c r="BL44" s="546"/>
      <c r="BM44" s="546"/>
      <c r="BN44" s="546"/>
      <c r="BO44" s="546"/>
      <c r="BP44" s="546"/>
      <c r="BQ44" s="546"/>
      <c r="BR44" s="546"/>
      <c r="BS44" s="547"/>
      <c r="BT44" s="548"/>
      <c r="BU44" s="548"/>
      <c r="BV44" s="548"/>
      <c r="BW44" s="548"/>
      <c r="BX44" s="548"/>
      <c r="BY44" s="548"/>
      <c r="BZ44" s="548"/>
      <c r="CA44" s="548"/>
      <c r="CB44" s="549"/>
      <c r="CC44" s="548"/>
      <c r="CD44" s="548"/>
      <c r="CE44" s="548"/>
      <c r="CF44" s="548"/>
      <c r="CG44" s="548"/>
      <c r="CH44" s="548"/>
      <c r="CI44" s="548"/>
      <c r="CJ44" s="548"/>
      <c r="CK44" s="548"/>
      <c r="CL44" s="549"/>
      <c r="CM44" s="540">
        <f>'Лиц-2-М'!DB20</f>
        <v>200</v>
      </c>
      <c r="CN44" s="540"/>
      <c r="CO44" s="540"/>
      <c r="CP44" s="540"/>
      <c r="CQ44" s="540"/>
      <c r="CR44" s="540"/>
      <c r="CS44" s="540"/>
      <c r="CT44" s="540"/>
      <c r="CU44" s="540"/>
      <c r="CV44" s="540"/>
      <c r="CW44" s="540"/>
      <c r="CX44" s="540"/>
      <c r="CY44" s="547"/>
      <c r="CZ44" s="548"/>
      <c r="DA44" s="548"/>
      <c r="DB44" s="548"/>
      <c r="DC44" s="548"/>
      <c r="DD44" s="548"/>
      <c r="DE44" s="548"/>
      <c r="DF44" s="548"/>
      <c r="DG44" s="548"/>
      <c r="DH44" s="549"/>
      <c r="DI44" s="548"/>
      <c r="DJ44" s="548"/>
      <c r="DK44" s="548"/>
      <c r="DL44" s="548"/>
      <c r="DM44" s="548"/>
      <c r="DN44" s="548"/>
      <c r="DO44" s="548"/>
      <c r="DP44" s="548"/>
      <c r="DQ44" s="548"/>
      <c r="DR44" s="549"/>
      <c r="DS44" s="540">
        <f>'Лиц-2-М'!EH20</f>
        <v>200</v>
      </c>
      <c r="DT44" s="540"/>
      <c r="DU44" s="540"/>
      <c r="DV44" s="540"/>
      <c r="DW44" s="540"/>
      <c r="DX44" s="540"/>
      <c r="DY44" s="540"/>
      <c r="DZ44" s="540"/>
      <c r="EA44" s="540"/>
      <c r="EB44" s="540"/>
      <c r="EC44" s="540"/>
      <c r="ED44" s="540"/>
      <c r="EE44" s="547"/>
      <c r="EF44" s="548"/>
      <c r="EG44" s="548"/>
      <c r="EH44" s="548"/>
      <c r="EI44" s="548"/>
      <c r="EJ44" s="548"/>
      <c r="EK44" s="548"/>
      <c r="EL44" s="548"/>
      <c r="EM44" s="548"/>
      <c r="EN44" s="549"/>
      <c r="EO44" s="547"/>
      <c r="EP44" s="548"/>
      <c r="EQ44" s="548"/>
      <c r="ER44" s="548"/>
      <c r="ES44" s="548"/>
      <c r="ET44" s="548"/>
      <c r="EU44" s="548"/>
      <c r="EV44" s="548"/>
      <c r="EW44" s="548"/>
      <c r="EX44" s="550"/>
    </row>
    <row r="45" spans="1:154" s="429" customFormat="1" ht="12" customHeight="1">
      <c r="A45" s="541" t="s">
        <v>159</v>
      </c>
      <c r="B45" s="542"/>
      <c r="C45" s="542"/>
      <c r="D45" s="542"/>
      <c r="E45" s="542"/>
      <c r="F45" s="542"/>
      <c r="G45" s="542"/>
      <c r="H45" s="542"/>
      <c r="I45" s="542"/>
      <c r="J45" s="542"/>
      <c r="K45" s="542" t="s">
        <v>269</v>
      </c>
      <c r="L45" s="542"/>
      <c r="M45" s="542"/>
      <c r="N45" s="542"/>
      <c r="O45" s="542"/>
      <c r="P45" s="542"/>
      <c r="Q45" s="542"/>
      <c r="R45" s="542"/>
      <c r="S45" s="542"/>
      <c r="T45" s="542"/>
      <c r="U45" s="542" t="s">
        <v>270</v>
      </c>
      <c r="V45" s="542"/>
      <c r="W45" s="542"/>
      <c r="X45" s="542"/>
      <c r="Y45" s="542"/>
      <c r="Z45" s="542"/>
      <c r="AA45" s="542"/>
      <c r="AB45" s="542"/>
      <c r="AC45" s="542"/>
      <c r="AD45" s="542"/>
      <c r="AE45" s="542"/>
      <c r="AF45" s="542"/>
      <c r="AG45" s="542"/>
      <c r="AH45" s="553" t="s">
        <v>484</v>
      </c>
      <c r="AI45" s="554"/>
      <c r="AJ45" s="554"/>
      <c r="AK45" s="554"/>
      <c r="AL45" s="554"/>
      <c r="AM45" s="554"/>
      <c r="AN45" s="554"/>
      <c r="AO45" s="554"/>
      <c r="AP45" s="554"/>
      <c r="AQ45" s="542" t="s">
        <v>491</v>
      </c>
      <c r="AR45" s="542"/>
      <c r="AS45" s="542"/>
      <c r="AT45" s="542"/>
      <c r="AU45" s="542"/>
      <c r="AV45" s="542"/>
      <c r="AW45" s="542"/>
      <c r="AX45" s="542"/>
      <c r="AY45" s="542"/>
      <c r="AZ45" s="542"/>
      <c r="BA45" s="542"/>
      <c r="BB45" s="542"/>
      <c r="BC45" s="542"/>
      <c r="BD45" s="542"/>
      <c r="BE45" s="542"/>
      <c r="BF45" s="542"/>
      <c r="BG45" s="540">
        <f>'Лиц-2-М'!BV21</f>
        <v>280</v>
      </c>
      <c r="BH45" s="546"/>
      <c r="BI45" s="546"/>
      <c r="BJ45" s="546"/>
      <c r="BK45" s="546"/>
      <c r="BL45" s="546"/>
      <c r="BM45" s="546"/>
      <c r="BN45" s="546"/>
      <c r="BO45" s="546"/>
      <c r="BP45" s="546"/>
      <c r="BQ45" s="546"/>
      <c r="BR45" s="546"/>
      <c r="BS45" s="547"/>
      <c r="BT45" s="548"/>
      <c r="BU45" s="548"/>
      <c r="BV45" s="548"/>
      <c r="BW45" s="548"/>
      <c r="BX45" s="548"/>
      <c r="BY45" s="548"/>
      <c r="BZ45" s="548"/>
      <c r="CA45" s="548"/>
      <c r="CB45" s="549"/>
      <c r="CC45" s="548"/>
      <c r="CD45" s="548"/>
      <c r="CE45" s="548"/>
      <c r="CF45" s="548"/>
      <c r="CG45" s="548"/>
      <c r="CH45" s="548"/>
      <c r="CI45" s="548"/>
      <c r="CJ45" s="548"/>
      <c r="CK45" s="548"/>
      <c r="CL45" s="549"/>
      <c r="CM45" s="540">
        <f>'Лиц-2-М'!DB21</f>
        <v>280</v>
      </c>
      <c r="CN45" s="540"/>
      <c r="CO45" s="540"/>
      <c r="CP45" s="540"/>
      <c r="CQ45" s="540"/>
      <c r="CR45" s="540"/>
      <c r="CS45" s="540"/>
      <c r="CT45" s="540"/>
      <c r="CU45" s="540"/>
      <c r="CV45" s="540"/>
      <c r="CW45" s="540"/>
      <c r="CX45" s="540"/>
      <c r="CY45" s="547"/>
      <c r="CZ45" s="548"/>
      <c r="DA45" s="548"/>
      <c r="DB45" s="548"/>
      <c r="DC45" s="548"/>
      <c r="DD45" s="548"/>
      <c r="DE45" s="548"/>
      <c r="DF45" s="548"/>
      <c r="DG45" s="548"/>
      <c r="DH45" s="549"/>
      <c r="DI45" s="548"/>
      <c r="DJ45" s="548"/>
      <c r="DK45" s="548"/>
      <c r="DL45" s="548"/>
      <c r="DM45" s="548"/>
      <c r="DN45" s="548"/>
      <c r="DO45" s="548"/>
      <c r="DP45" s="548"/>
      <c r="DQ45" s="548"/>
      <c r="DR45" s="549"/>
      <c r="DS45" s="540">
        <f>'Лиц-2-М'!EH21</f>
        <v>280</v>
      </c>
      <c r="DT45" s="540"/>
      <c r="DU45" s="540"/>
      <c r="DV45" s="540"/>
      <c r="DW45" s="540"/>
      <c r="DX45" s="540"/>
      <c r="DY45" s="540"/>
      <c r="DZ45" s="540"/>
      <c r="EA45" s="540"/>
      <c r="EB45" s="540"/>
      <c r="EC45" s="540"/>
      <c r="ED45" s="540"/>
      <c r="EE45" s="547"/>
      <c r="EF45" s="548"/>
      <c r="EG45" s="548"/>
      <c r="EH45" s="548"/>
      <c r="EI45" s="548"/>
      <c r="EJ45" s="548"/>
      <c r="EK45" s="548"/>
      <c r="EL45" s="548"/>
      <c r="EM45" s="548"/>
      <c r="EN45" s="549"/>
      <c r="EO45" s="547"/>
      <c r="EP45" s="548"/>
      <c r="EQ45" s="548"/>
      <c r="ER45" s="548"/>
      <c r="ES45" s="548"/>
      <c r="ET45" s="548"/>
      <c r="EU45" s="548"/>
      <c r="EV45" s="548"/>
      <c r="EW45" s="548"/>
      <c r="EX45" s="550"/>
    </row>
    <row r="46" spans="1:154" s="429" customFormat="1" ht="12.75" customHeight="1">
      <c r="A46" s="541" t="s">
        <v>159</v>
      </c>
      <c r="B46" s="542"/>
      <c r="C46" s="542"/>
      <c r="D46" s="542"/>
      <c r="E46" s="542"/>
      <c r="F46" s="542"/>
      <c r="G46" s="542"/>
      <c r="H46" s="542"/>
      <c r="I46" s="542"/>
      <c r="J46" s="542"/>
      <c r="K46" s="542" t="s">
        <v>269</v>
      </c>
      <c r="L46" s="542"/>
      <c r="M46" s="542"/>
      <c r="N46" s="542"/>
      <c r="O46" s="542"/>
      <c r="P46" s="542"/>
      <c r="Q46" s="542"/>
      <c r="R46" s="542"/>
      <c r="S46" s="542"/>
      <c r="T46" s="542"/>
      <c r="U46" s="542" t="s">
        <v>270</v>
      </c>
      <c r="V46" s="542"/>
      <c r="W46" s="542"/>
      <c r="X46" s="542"/>
      <c r="Y46" s="542"/>
      <c r="Z46" s="542"/>
      <c r="AA46" s="542"/>
      <c r="AB46" s="542"/>
      <c r="AC46" s="542"/>
      <c r="AD46" s="542"/>
      <c r="AE46" s="542"/>
      <c r="AF46" s="542"/>
      <c r="AG46" s="542"/>
      <c r="AH46" s="553" t="s">
        <v>484</v>
      </c>
      <c r="AI46" s="554"/>
      <c r="AJ46" s="554"/>
      <c r="AK46" s="554"/>
      <c r="AL46" s="554"/>
      <c r="AM46" s="554"/>
      <c r="AN46" s="554"/>
      <c r="AO46" s="554"/>
      <c r="AP46" s="554"/>
      <c r="AQ46" s="542" t="s">
        <v>492</v>
      </c>
      <c r="AR46" s="542"/>
      <c r="AS46" s="542"/>
      <c r="AT46" s="542"/>
      <c r="AU46" s="542"/>
      <c r="AV46" s="542"/>
      <c r="AW46" s="542"/>
      <c r="AX46" s="542"/>
      <c r="AY46" s="542"/>
      <c r="AZ46" s="542"/>
      <c r="BA46" s="542"/>
      <c r="BB46" s="542"/>
      <c r="BC46" s="542"/>
      <c r="BD46" s="542"/>
      <c r="BE46" s="542"/>
      <c r="BF46" s="542"/>
      <c r="BG46" s="540">
        <f>'Лиц-2-М'!BV22</f>
        <v>19000</v>
      </c>
      <c r="BH46" s="546"/>
      <c r="BI46" s="546"/>
      <c r="BJ46" s="546"/>
      <c r="BK46" s="546"/>
      <c r="BL46" s="546"/>
      <c r="BM46" s="546"/>
      <c r="BN46" s="546"/>
      <c r="BO46" s="546"/>
      <c r="BP46" s="546"/>
      <c r="BQ46" s="546"/>
      <c r="BR46" s="546"/>
      <c r="BS46" s="547"/>
      <c r="BT46" s="548"/>
      <c r="BU46" s="548"/>
      <c r="BV46" s="548"/>
      <c r="BW46" s="548"/>
      <c r="BX46" s="548"/>
      <c r="BY46" s="548"/>
      <c r="BZ46" s="548"/>
      <c r="CA46" s="548"/>
      <c r="CB46" s="549"/>
      <c r="CC46" s="548"/>
      <c r="CD46" s="548"/>
      <c r="CE46" s="548"/>
      <c r="CF46" s="548"/>
      <c r="CG46" s="548"/>
      <c r="CH46" s="548"/>
      <c r="CI46" s="548"/>
      <c r="CJ46" s="548"/>
      <c r="CK46" s="548"/>
      <c r="CL46" s="549"/>
      <c r="CM46" s="540">
        <f>'Лиц-2-М'!DB22</f>
        <v>19000</v>
      </c>
      <c r="CN46" s="540"/>
      <c r="CO46" s="540"/>
      <c r="CP46" s="540"/>
      <c r="CQ46" s="540"/>
      <c r="CR46" s="540"/>
      <c r="CS46" s="540"/>
      <c r="CT46" s="540"/>
      <c r="CU46" s="540"/>
      <c r="CV46" s="540"/>
      <c r="CW46" s="540"/>
      <c r="CX46" s="540"/>
      <c r="CY46" s="547"/>
      <c r="CZ46" s="548"/>
      <c r="DA46" s="548"/>
      <c r="DB46" s="548"/>
      <c r="DC46" s="548"/>
      <c r="DD46" s="548"/>
      <c r="DE46" s="548"/>
      <c r="DF46" s="548"/>
      <c r="DG46" s="548"/>
      <c r="DH46" s="549"/>
      <c r="DI46" s="548"/>
      <c r="DJ46" s="548"/>
      <c r="DK46" s="548"/>
      <c r="DL46" s="548"/>
      <c r="DM46" s="548"/>
      <c r="DN46" s="548"/>
      <c r="DO46" s="548"/>
      <c r="DP46" s="548"/>
      <c r="DQ46" s="548"/>
      <c r="DR46" s="549"/>
      <c r="DS46" s="540">
        <f>'Лиц-2-М'!EH22</f>
        <v>19000</v>
      </c>
      <c r="DT46" s="540"/>
      <c r="DU46" s="540"/>
      <c r="DV46" s="540"/>
      <c r="DW46" s="540"/>
      <c r="DX46" s="540"/>
      <c r="DY46" s="540"/>
      <c r="DZ46" s="540"/>
      <c r="EA46" s="540"/>
      <c r="EB46" s="540"/>
      <c r="EC46" s="540"/>
      <c r="ED46" s="540"/>
      <c r="EE46" s="547"/>
      <c r="EF46" s="548"/>
      <c r="EG46" s="548"/>
      <c r="EH46" s="548"/>
      <c r="EI46" s="548"/>
      <c r="EJ46" s="548"/>
      <c r="EK46" s="548"/>
      <c r="EL46" s="548"/>
      <c r="EM46" s="548"/>
      <c r="EN46" s="549"/>
      <c r="EO46" s="547"/>
      <c r="EP46" s="548"/>
      <c r="EQ46" s="548"/>
      <c r="ER46" s="548"/>
      <c r="ES46" s="548"/>
      <c r="ET46" s="548"/>
      <c r="EU46" s="548"/>
      <c r="EV46" s="548"/>
      <c r="EW46" s="548"/>
      <c r="EX46" s="550"/>
    </row>
    <row r="47" spans="1:154" s="429" customFormat="1" ht="12.75" customHeight="1">
      <c r="A47" s="541" t="s">
        <v>159</v>
      </c>
      <c r="B47" s="542"/>
      <c r="C47" s="542"/>
      <c r="D47" s="542"/>
      <c r="E47" s="542"/>
      <c r="F47" s="542"/>
      <c r="G47" s="542"/>
      <c r="H47" s="542"/>
      <c r="I47" s="542"/>
      <c r="J47" s="542"/>
      <c r="K47" s="542" t="s">
        <v>269</v>
      </c>
      <c r="L47" s="542"/>
      <c r="M47" s="542"/>
      <c r="N47" s="542"/>
      <c r="O47" s="542"/>
      <c r="P47" s="542"/>
      <c r="Q47" s="542"/>
      <c r="R47" s="542"/>
      <c r="S47" s="542"/>
      <c r="T47" s="542"/>
      <c r="U47" s="542" t="s">
        <v>270</v>
      </c>
      <c r="V47" s="542"/>
      <c r="W47" s="542"/>
      <c r="X47" s="542"/>
      <c r="Y47" s="542"/>
      <c r="Z47" s="542"/>
      <c r="AA47" s="542"/>
      <c r="AB47" s="542"/>
      <c r="AC47" s="542"/>
      <c r="AD47" s="542"/>
      <c r="AE47" s="542"/>
      <c r="AF47" s="542"/>
      <c r="AG47" s="542"/>
      <c r="AH47" s="553" t="s">
        <v>484</v>
      </c>
      <c r="AI47" s="554"/>
      <c r="AJ47" s="554"/>
      <c r="AK47" s="554"/>
      <c r="AL47" s="554"/>
      <c r="AM47" s="554"/>
      <c r="AN47" s="554"/>
      <c r="AO47" s="554"/>
      <c r="AP47" s="554"/>
      <c r="AQ47" s="542" t="s">
        <v>481</v>
      </c>
      <c r="AR47" s="542"/>
      <c r="AS47" s="542"/>
      <c r="AT47" s="542"/>
      <c r="AU47" s="542"/>
      <c r="AV47" s="542"/>
      <c r="AW47" s="542"/>
      <c r="AX47" s="542"/>
      <c r="AY47" s="542"/>
      <c r="AZ47" s="542"/>
      <c r="BA47" s="542"/>
      <c r="BB47" s="542"/>
      <c r="BC47" s="542"/>
      <c r="BD47" s="542"/>
      <c r="BE47" s="542"/>
      <c r="BF47" s="542"/>
      <c r="BG47" s="540">
        <f>'Лиц-2-М'!BV23</f>
        <v>26616</v>
      </c>
      <c r="BH47" s="546"/>
      <c r="BI47" s="546"/>
      <c r="BJ47" s="546"/>
      <c r="BK47" s="546"/>
      <c r="BL47" s="546"/>
      <c r="BM47" s="546"/>
      <c r="BN47" s="546"/>
      <c r="BO47" s="546"/>
      <c r="BP47" s="546"/>
      <c r="BQ47" s="546"/>
      <c r="BR47" s="546"/>
      <c r="BS47" s="547"/>
      <c r="BT47" s="548"/>
      <c r="BU47" s="548"/>
      <c r="BV47" s="548"/>
      <c r="BW47" s="548"/>
      <c r="BX47" s="548"/>
      <c r="BY47" s="548"/>
      <c r="BZ47" s="548"/>
      <c r="CA47" s="548"/>
      <c r="CB47" s="549"/>
      <c r="CC47" s="548"/>
      <c r="CD47" s="548"/>
      <c r="CE47" s="548"/>
      <c r="CF47" s="548"/>
      <c r="CG47" s="548"/>
      <c r="CH47" s="548"/>
      <c r="CI47" s="548"/>
      <c r="CJ47" s="548"/>
      <c r="CK47" s="548"/>
      <c r="CL47" s="549"/>
      <c r="CM47" s="540">
        <f>'Лиц-2-М'!DB23</f>
        <v>10600</v>
      </c>
      <c r="CN47" s="540"/>
      <c r="CO47" s="540"/>
      <c r="CP47" s="540"/>
      <c r="CQ47" s="540"/>
      <c r="CR47" s="540"/>
      <c r="CS47" s="540"/>
      <c r="CT47" s="540"/>
      <c r="CU47" s="540"/>
      <c r="CV47" s="540"/>
      <c r="CW47" s="540"/>
      <c r="CX47" s="540"/>
      <c r="CY47" s="547"/>
      <c r="CZ47" s="548"/>
      <c r="DA47" s="548"/>
      <c r="DB47" s="548"/>
      <c r="DC47" s="548"/>
      <c r="DD47" s="548"/>
      <c r="DE47" s="548"/>
      <c r="DF47" s="548"/>
      <c r="DG47" s="548"/>
      <c r="DH47" s="549"/>
      <c r="DI47" s="548"/>
      <c r="DJ47" s="548"/>
      <c r="DK47" s="548"/>
      <c r="DL47" s="548"/>
      <c r="DM47" s="548"/>
      <c r="DN47" s="548"/>
      <c r="DO47" s="548"/>
      <c r="DP47" s="548"/>
      <c r="DQ47" s="548"/>
      <c r="DR47" s="549"/>
      <c r="DS47" s="540">
        <f>'Лиц-2-М'!EH23</f>
        <v>10600</v>
      </c>
      <c r="DT47" s="540"/>
      <c r="DU47" s="540"/>
      <c r="DV47" s="540"/>
      <c r="DW47" s="540"/>
      <c r="DX47" s="540"/>
      <c r="DY47" s="540"/>
      <c r="DZ47" s="540"/>
      <c r="EA47" s="540"/>
      <c r="EB47" s="540"/>
      <c r="EC47" s="540"/>
      <c r="ED47" s="540"/>
      <c r="EE47" s="547"/>
      <c r="EF47" s="548"/>
      <c r="EG47" s="548"/>
      <c r="EH47" s="548"/>
      <c r="EI47" s="548"/>
      <c r="EJ47" s="548"/>
      <c r="EK47" s="548"/>
      <c r="EL47" s="548"/>
      <c r="EM47" s="548"/>
      <c r="EN47" s="549"/>
      <c r="EO47" s="547"/>
      <c r="EP47" s="548"/>
      <c r="EQ47" s="548"/>
      <c r="ER47" s="548"/>
      <c r="ES47" s="548"/>
      <c r="ET47" s="548"/>
      <c r="EU47" s="548"/>
      <c r="EV47" s="548"/>
      <c r="EW47" s="548"/>
      <c r="EX47" s="550"/>
    </row>
    <row r="48" spans="1:154" s="429" customFormat="1" ht="12" customHeight="1">
      <c r="A48" s="541" t="s">
        <v>159</v>
      </c>
      <c r="B48" s="542"/>
      <c r="C48" s="542"/>
      <c r="D48" s="542"/>
      <c r="E48" s="542"/>
      <c r="F48" s="542"/>
      <c r="G48" s="542"/>
      <c r="H48" s="542"/>
      <c r="I48" s="542"/>
      <c r="J48" s="542"/>
      <c r="K48" s="542" t="s">
        <v>269</v>
      </c>
      <c r="L48" s="542"/>
      <c r="M48" s="542"/>
      <c r="N48" s="542"/>
      <c r="O48" s="542"/>
      <c r="P48" s="542"/>
      <c r="Q48" s="542"/>
      <c r="R48" s="542"/>
      <c r="S48" s="542"/>
      <c r="T48" s="542"/>
      <c r="U48" s="542" t="s">
        <v>270</v>
      </c>
      <c r="V48" s="542"/>
      <c r="W48" s="542"/>
      <c r="X48" s="542"/>
      <c r="Y48" s="542"/>
      <c r="Z48" s="542"/>
      <c r="AA48" s="542"/>
      <c r="AB48" s="542"/>
      <c r="AC48" s="542"/>
      <c r="AD48" s="542"/>
      <c r="AE48" s="542"/>
      <c r="AF48" s="542"/>
      <c r="AG48" s="542"/>
      <c r="AH48" s="553" t="s">
        <v>484</v>
      </c>
      <c r="AI48" s="554"/>
      <c r="AJ48" s="554"/>
      <c r="AK48" s="554"/>
      <c r="AL48" s="554"/>
      <c r="AM48" s="554"/>
      <c r="AN48" s="554"/>
      <c r="AO48" s="554"/>
      <c r="AP48" s="554"/>
      <c r="AQ48" s="542" t="s">
        <v>493</v>
      </c>
      <c r="AR48" s="542"/>
      <c r="AS48" s="542"/>
      <c r="AT48" s="542"/>
      <c r="AU48" s="542"/>
      <c r="AV48" s="542"/>
      <c r="AW48" s="542"/>
      <c r="AX48" s="542"/>
      <c r="AY48" s="542"/>
      <c r="AZ48" s="542"/>
      <c r="BA48" s="542"/>
      <c r="BB48" s="542"/>
      <c r="BC48" s="542"/>
      <c r="BD48" s="542"/>
      <c r="BE48" s="542"/>
      <c r="BF48" s="542"/>
      <c r="BG48" s="540">
        <f>'Лиц-2-М'!BV24</f>
        <v>0</v>
      </c>
      <c r="BH48" s="546"/>
      <c r="BI48" s="546"/>
      <c r="BJ48" s="546"/>
      <c r="BK48" s="546"/>
      <c r="BL48" s="546"/>
      <c r="BM48" s="546"/>
      <c r="BN48" s="546"/>
      <c r="BO48" s="546"/>
      <c r="BP48" s="546"/>
      <c r="BQ48" s="546"/>
      <c r="BR48" s="546"/>
      <c r="BS48" s="547"/>
      <c r="BT48" s="548"/>
      <c r="BU48" s="548"/>
      <c r="BV48" s="548"/>
      <c r="BW48" s="548"/>
      <c r="BX48" s="548"/>
      <c r="BY48" s="548"/>
      <c r="BZ48" s="548"/>
      <c r="CA48" s="548"/>
      <c r="CB48" s="549"/>
      <c r="CC48" s="548"/>
      <c r="CD48" s="548"/>
      <c r="CE48" s="548"/>
      <c r="CF48" s="548"/>
      <c r="CG48" s="548"/>
      <c r="CH48" s="548"/>
      <c r="CI48" s="548"/>
      <c r="CJ48" s="548"/>
      <c r="CK48" s="548"/>
      <c r="CL48" s="549"/>
      <c r="CM48" s="540">
        <f>'Лиц-2-М'!DB24</f>
        <v>0</v>
      </c>
      <c r="CN48" s="540"/>
      <c r="CO48" s="540"/>
      <c r="CP48" s="540"/>
      <c r="CQ48" s="540"/>
      <c r="CR48" s="540"/>
      <c r="CS48" s="540"/>
      <c r="CT48" s="540"/>
      <c r="CU48" s="540"/>
      <c r="CV48" s="540"/>
      <c r="CW48" s="540"/>
      <c r="CX48" s="540"/>
      <c r="CY48" s="547"/>
      <c r="CZ48" s="548"/>
      <c r="DA48" s="548"/>
      <c r="DB48" s="548"/>
      <c r="DC48" s="548"/>
      <c r="DD48" s="548"/>
      <c r="DE48" s="548"/>
      <c r="DF48" s="548"/>
      <c r="DG48" s="548"/>
      <c r="DH48" s="549"/>
      <c r="DI48" s="548"/>
      <c r="DJ48" s="548"/>
      <c r="DK48" s="548"/>
      <c r="DL48" s="548"/>
      <c r="DM48" s="548"/>
      <c r="DN48" s="548"/>
      <c r="DO48" s="548"/>
      <c r="DP48" s="548"/>
      <c r="DQ48" s="548"/>
      <c r="DR48" s="549"/>
      <c r="DS48" s="540">
        <f>'Лиц-2-М'!EH24</f>
        <v>0</v>
      </c>
      <c r="DT48" s="540"/>
      <c r="DU48" s="540"/>
      <c r="DV48" s="540"/>
      <c r="DW48" s="540"/>
      <c r="DX48" s="540"/>
      <c r="DY48" s="540"/>
      <c r="DZ48" s="540"/>
      <c r="EA48" s="540"/>
      <c r="EB48" s="540"/>
      <c r="EC48" s="540"/>
      <c r="ED48" s="540"/>
      <c r="EE48" s="547"/>
      <c r="EF48" s="548"/>
      <c r="EG48" s="548"/>
      <c r="EH48" s="548"/>
      <c r="EI48" s="548"/>
      <c r="EJ48" s="548"/>
      <c r="EK48" s="548"/>
      <c r="EL48" s="548"/>
      <c r="EM48" s="548"/>
      <c r="EN48" s="549"/>
      <c r="EO48" s="547"/>
      <c r="EP48" s="548"/>
      <c r="EQ48" s="548"/>
      <c r="ER48" s="548"/>
      <c r="ES48" s="548"/>
      <c r="ET48" s="548"/>
      <c r="EU48" s="548"/>
      <c r="EV48" s="548"/>
      <c r="EW48" s="548"/>
      <c r="EX48" s="550"/>
    </row>
    <row r="49" spans="1:154" s="429" customFormat="1" ht="12" customHeight="1">
      <c r="A49" s="541" t="s">
        <v>159</v>
      </c>
      <c r="B49" s="542"/>
      <c r="C49" s="542"/>
      <c r="D49" s="542"/>
      <c r="E49" s="542"/>
      <c r="F49" s="542"/>
      <c r="G49" s="542"/>
      <c r="H49" s="542"/>
      <c r="I49" s="542"/>
      <c r="J49" s="542"/>
      <c r="K49" s="542" t="s">
        <v>269</v>
      </c>
      <c r="L49" s="542"/>
      <c r="M49" s="542"/>
      <c r="N49" s="542"/>
      <c r="O49" s="542"/>
      <c r="P49" s="542"/>
      <c r="Q49" s="542"/>
      <c r="R49" s="542"/>
      <c r="S49" s="542"/>
      <c r="T49" s="542"/>
      <c r="U49" s="542" t="s">
        <v>270</v>
      </c>
      <c r="V49" s="542"/>
      <c r="W49" s="542"/>
      <c r="X49" s="542"/>
      <c r="Y49" s="542"/>
      <c r="Z49" s="542"/>
      <c r="AA49" s="542"/>
      <c r="AB49" s="542"/>
      <c r="AC49" s="542"/>
      <c r="AD49" s="542"/>
      <c r="AE49" s="542"/>
      <c r="AF49" s="542"/>
      <c r="AG49" s="542"/>
      <c r="AH49" s="553" t="s">
        <v>484</v>
      </c>
      <c r="AI49" s="554"/>
      <c r="AJ49" s="554"/>
      <c r="AK49" s="554"/>
      <c r="AL49" s="554"/>
      <c r="AM49" s="554"/>
      <c r="AN49" s="554"/>
      <c r="AO49" s="554"/>
      <c r="AP49" s="554"/>
      <c r="AQ49" s="542" t="s">
        <v>615</v>
      </c>
      <c r="AR49" s="542"/>
      <c r="AS49" s="542"/>
      <c r="AT49" s="542"/>
      <c r="AU49" s="542"/>
      <c r="AV49" s="542"/>
      <c r="AW49" s="542"/>
      <c r="AX49" s="542"/>
      <c r="AY49" s="542"/>
      <c r="AZ49" s="542"/>
      <c r="BA49" s="542"/>
      <c r="BB49" s="542"/>
      <c r="BC49" s="542"/>
      <c r="BD49" s="542"/>
      <c r="BE49" s="542"/>
      <c r="BF49" s="542"/>
      <c r="BG49" s="540">
        <f>'Лиц-2-М'!BV25</f>
        <v>0</v>
      </c>
      <c r="BH49" s="546"/>
      <c r="BI49" s="546"/>
      <c r="BJ49" s="546"/>
      <c r="BK49" s="546"/>
      <c r="BL49" s="546"/>
      <c r="BM49" s="546"/>
      <c r="BN49" s="546"/>
      <c r="BO49" s="546"/>
      <c r="BP49" s="546"/>
      <c r="BQ49" s="546"/>
      <c r="BR49" s="546"/>
      <c r="BS49" s="547"/>
      <c r="BT49" s="548"/>
      <c r="BU49" s="548"/>
      <c r="BV49" s="548"/>
      <c r="BW49" s="548"/>
      <c r="BX49" s="548"/>
      <c r="BY49" s="548"/>
      <c r="BZ49" s="548"/>
      <c r="CA49" s="548"/>
      <c r="CB49" s="549"/>
      <c r="CC49" s="548"/>
      <c r="CD49" s="548"/>
      <c r="CE49" s="548"/>
      <c r="CF49" s="548"/>
      <c r="CG49" s="548"/>
      <c r="CH49" s="548"/>
      <c r="CI49" s="548"/>
      <c r="CJ49" s="548"/>
      <c r="CK49" s="548"/>
      <c r="CL49" s="549"/>
      <c r="CM49" s="540">
        <f>'Лиц-2-М'!DB25</f>
        <v>0</v>
      </c>
      <c r="CN49" s="540"/>
      <c r="CO49" s="540"/>
      <c r="CP49" s="540"/>
      <c r="CQ49" s="540"/>
      <c r="CR49" s="540"/>
      <c r="CS49" s="540"/>
      <c r="CT49" s="540"/>
      <c r="CU49" s="540"/>
      <c r="CV49" s="540"/>
      <c r="CW49" s="540"/>
      <c r="CX49" s="540"/>
      <c r="CY49" s="547"/>
      <c r="CZ49" s="548"/>
      <c r="DA49" s="548"/>
      <c r="DB49" s="548"/>
      <c r="DC49" s="548"/>
      <c r="DD49" s="548"/>
      <c r="DE49" s="548"/>
      <c r="DF49" s="548"/>
      <c r="DG49" s="548"/>
      <c r="DH49" s="549"/>
      <c r="DI49" s="548"/>
      <c r="DJ49" s="548"/>
      <c r="DK49" s="548"/>
      <c r="DL49" s="548"/>
      <c r="DM49" s="548"/>
      <c r="DN49" s="548"/>
      <c r="DO49" s="548"/>
      <c r="DP49" s="548"/>
      <c r="DQ49" s="548"/>
      <c r="DR49" s="549"/>
      <c r="DS49" s="540">
        <f>'Лиц-2-М'!EH25</f>
        <v>0</v>
      </c>
      <c r="DT49" s="540"/>
      <c r="DU49" s="540"/>
      <c r="DV49" s="540"/>
      <c r="DW49" s="540"/>
      <c r="DX49" s="540"/>
      <c r="DY49" s="540"/>
      <c r="DZ49" s="540"/>
      <c r="EA49" s="540"/>
      <c r="EB49" s="540"/>
      <c r="EC49" s="540"/>
      <c r="ED49" s="540"/>
      <c r="EE49" s="547"/>
      <c r="EF49" s="548"/>
      <c r="EG49" s="548"/>
      <c r="EH49" s="548"/>
      <c r="EI49" s="548"/>
      <c r="EJ49" s="548"/>
      <c r="EK49" s="548"/>
      <c r="EL49" s="548"/>
      <c r="EM49" s="548"/>
      <c r="EN49" s="549"/>
      <c r="EO49" s="547"/>
      <c r="EP49" s="548"/>
      <c r="EQ49" s="548"/>
      <c r="ER49" s="548"/>
      <c r="ES49" s="548"/>
      <c r="ET49" s="548"/>
      <c r="EU49" s="548"/>
      <c r="EV49" s="548"/>
      <c r="EW49" s="548"/>
      <c r="EX49" s="550"/>
    </row>
    <row r="50" spans="1:154" s="429" customFormat="1" ht="12" customHeight="1">
      <c r="A50" s="541" t="s">
        <v>159</v>
      </c>
      <c r="B50" s="542"/>
      <c r="C50" s="542"/>
      <c r="D50" s="542"/>
      <c r="E50" s="542"/>
      <c r="F50" s="542"/>
      <c r="G50" s="542"/>
      <c r="H50" s="542"/>
      <c r="I50" s="542"/>
      <c r="J50" s="542"/>
      <c r="K50" s="542" t="s">
        <v>269</v>
      </c>
      <c r="L50" s="542"/>
      <c r="M50" s="542"/>
      <c r="N50" s="542"/>
      <c r="O50" s="542"/>
      <c r="P50" s="542"/>
      <c r="Q50" s="542"/>
      <c r="R50" s="542"/>
      <c r="S50" s="542"/>
      <c r="T50" s="542"/>
      <c r="U50" s="542" t="s">
        <v>270</v>
      </c>
      <c r="V50" s="542"/>
      <c r="W50" s="542"/>
      <c r="X50" s="542"/>
      <c r="Y50" s="542"/>
      <c r="Z50" s="542"/>
      <c r="AA50" s="542"/>
      <c r="AB50" s="542"/>
      <c r="AC50" s="542"/>
      <c r="AD50" s="542"/>
      <c r="AE50" s="542"/>
      <c r="AF50" s="542"/>
      <c r="AG50" s="542"/>
      <c r="AH50" s="553" t="s">
        <v>484</v>
      </c>
      <c r="AI50" s="554"/>
      <c r="AJ50" s="554"/>
      <c r="AK50" s="554"/>
      <c r="AL50" s="554"/>
      <c r="AM50" s="554"/>
      <c r="AN50" s="554"/>
      <c r="AO50" s="554"/>
      <c r="AP50" s="554"/>
      <c r="AQ50" s="542" t="s">
        <v>494</v>
      </c>
      <c r="AR50" s="542"/>
      <c r="AS50" s="542"/>
      <c r="AT50" s="542"/>
      <c r="AU50" s="542"/>
      <c r="AV50" s="542"/>
      <c r="AW50" s="542"/>
      <c r="AX50" s="542"/>
      <c r="AY50" s="542"/>
      <c r="AZ50" s="542"/>
      <c r="BA50" s="542"/>
      <c r="BB50" s="542"/>
      <c r="BC50" s="542"/>
      <c r="BD50" s="542"/>
      <c r="BE50" s="542"/>
      <c r="BF50" s="542"/>
      <c r="BG50" s="540">
        <f>'Лиц-2-М'!BV26</f>
        <v>63</v>
      </c>
      <c r="BH50" s="546"/>
      <c r="BI50" s="546"/>
      <c r="BJ50" s="546"/>
      <c r="BK50" s="546"/>
      <c r="BL50" s="546"/>
      <c r="BM50" s="546"/>
      <c r="BN50" s="546"/>
      <c r="BO50" s="546"/>
      <c r="BP50" s="546"/>
      <c r="BQ50" s="546"/>
      <c r="BR50" s="546"/>
      <c r="BS50" s="547"/>
      <c r="BT50" s="548"/>
      <c r="BU50" s="548"/>
      <c r="BV50" s="548"/>
      <c r="BW50" s="548"/>
      <c r="BX50" s="548"/>
      <c r="BY50" s="548"/>
      <c r="BZ50" s="548"/>
      <c r="CA50" s="548"/>
      <c r="CB50" s="549"/>
      <c r="CC50" s="548"/>
      <c r="CD50" s="548"/>
      <c r="CE50" s="548"/>
      <c r="CF50" s="548"/>
      <c r="CG50" s="548"/>
      <c r="CH50" s="548"/>
      <c r="CI50" s="548"/>
      <c r="CJ50" s="548"/>
      <c r="CK50" s="548"/>
      <c r="CL50" s="549"/>
      <c r="CM50" s="540">
        <f>'Лиц-2-М'!DB26</f>
        <v>63</v>
      </c>
      <c r="CN50" s="540"/>
      <c r="CO50" s="540"/>
      <c r="CP50" s="540"/>
      <c r="CQ50" s="540"/>
      <c r="CR50" s="540"/>
      <c r="CS50" s="540"/>
      <c r="CT50" s="540"/>
      <c r="CU50" s="540"/>
      <c r="CV50" s="540"/>
      <c r="CW50" s="540"/>
      <c r="CX50" s="540"/>
      <c r="CY50" s="547"/>
      <c r="CZ50" s="548"/>
      <c r="DA50" s="548"/>
      <c r="DB50" s="548"/>
      <c r="DC50" s="548"/>
      <c r="DD50" s="548"/>
      <c r="DE50" s="548"/>
      <c r="DF50" s="548"/>
      <c r="DG50" s="548"/>
      <c r="DH50" s="549"/>
      <c r="DI50" s="548"/>
      <c r="DJ50" s="548"/>
      <c r="DK50" s="548"/>
      <c r="DL50" s="548"/>
      <c r="DM50" s="548"/>
      <c r="DN50" s="548"/>
      <c r="DO50" s="548"/>
      <c r="DP50" s="548"/>
      <c r="DQ50" s="548"/>
      <c r="DR50" s="549"/>
      <c r="DS50" s="540">
        <f>'Лиц-2-М'!EH26</f>
        <v>63</v>
      </c>
      <c r="DT50" s="540"/>
      <c r="DU50" s="540"/>
      <c r="DV50" s="540"/>
      <c r="DW50" s="540"/>
      <c r="DX50" s="540"/>
      <c r="DY50" s="540"/>
      <c r="DZ50" s="540"/>
      <c r="EA50" s="540"/>
      <c r="EB50" s="540"/>
      <c r="EC50" s="540"/>
      <c r="ED50" s="540"/>
      <c r="EE50" s="547"/>
      <c r="EF50" s="548"/>
      <c r="EG50" s="548"/>
      <c r="EH50" s="548"/>
      <c r="EI50" s="548"/>
      <c r="EJ50" s="548"/>
      <c r="EK50" s="548"/>
      <c r="EL50" s="548"/>
      <c r="EM50" s="548"/>
      <c r="EN50" s="549"/>
      <c r="EO50" s="547"/>
      <c r="EP50" s="548"/>
      <c r="EQ50" s="548"/>
      <c r="ER50" s="548"/>
      <c r="ES50" s="548"/>
      <c r="ET50" s="548"/>
      <c r="EU50" s="548"/>
      <c r="EV50" s="548"/>
      <c r="EW50" s="548"/>
      <c r="EX50" s="550"/>
    </row>
    <row r="51" spans="1:154" s="429" customFormat="1" ht="12.75" customHeight="1">
      <c r="A51" s="541" t="s">
        <v>159</v>
      </c>
      <c r="B51" s="542"/>
      <c r="C51" s="542"/>
      <c r="D51" s="542"/>
      <c r="E51" s="542"/>
      <c r="F51" s="542"/>
      <c r="G51" s="542"/>
      <c r="H51" s="542"/>
      <c r="I51" s="542"/>
      <c r="J51" s="542"/>
      <c r="K51" s="542" t="s">
        <v>269</v>
      </c>
      <c r="L51" s="542"/>
      <c r="M51" s="542"/>
      <c r="N51" s="542"/>
      <c r="O51" s="542"/>
      <c r="P51" s="542"/>
      <c r="Q51" s="542"/>
      <c r="R51" s="542"/>
      <c r="S51" s="542"/>
      <c r="T51" s="542"/>
      <c r="U51" s="542" t="s">
        <v>270</v>
      </c>
      <c r="V51" s="542"/>
      <c r="W51" s="542"/>
      <c r="X51" s="542"/>
      <c r="Y51" s="542"/>
      <c r="Z51" s="542"/>
      <c r="AA51" s="542"/>
      <c r="AB51" s="542"/>
      <c r="AC51" s="542"/>
      <c r="AD51" s="542"/>
      <c r="AE51" s="542"/>
      <c r="AF51" s="542"/>
      <c r="AG51" s="542"/>
      <c r="AH51" s="553" t="s">
        <v>484</v>
      </c>
      <c r="AI51" s="554"/>
      <c r="AJ51" s="554"/>
      <c r="AK51" s="554"/>
      <c r="AL51" s="554"/>
      <c r="AM51" s="554"/>
      <c r="AN51" s="554"/>
      <c r="AO51" s="554"/>
      <c r="AP51" s="554"/>
      <c r="AQ51" s="542" t="s">
        <v>495</v>
      </c>
      <c r="AR51" s="542"/>
      <c r="AS51" s="542"/>
      <c r="AT51" s="542"/>
      <c r="AU51" s="542"/>
      <c r="AV51" s="542"/>
      <c r="AW51" s="542"/>
      <c r="AX51" s="542"/>
      <c r="AY51" s="542"/>
      <c r="AZ51" s="542"/>
      <c r="BA51" s="542"/>
      <c r="BB51" s="542"/>
      <c r="BC51" s="542"/>
      <c r="BD51" s="542"/>
      <c r="BE51" s="542"/>
      <c r="BF51" s="542"/>
      <c r="BG51" s="540">
        <f>'Лиц-2-М'!BV27</f>
        <v>0</v>
      </c>
      <c r="BH51" s="546"/>
      <c r="BI51" s="546"/>
      <c r="BJ51" s="546"/>
      <c r="BK51" s="546"/>
      <c r="BL51" s="546"/>
      <c r="BM51" s="546"/>
      <c r="BN51" s="546"/>
      <c r="BO51" s="546"/>
      <c r="BP51" s="546"/>
      <c r="BQ51" s="546"/>
      <c r="BR51" s="546"/>
      <c r="BS51" s="547"/>
      <c r="BT51" s="548"/>
      <c r="BU51" s="548"/>
      <c r="BV51" s="548"/>
      <c r="BW51" s="548"/>
      <c r="BX51" s="548"/>
      <c r="BY51" s="548"/>
      <c r="BZ51" s="548"/>
      <c r="CA51" s="548"/>
      <c r="CB51" s="549"/>
      <c r="CC51" s="548"/>
      <c r="CD51" s="548"/>
      <c r="CE51" s="548"/>
      <c r="CF51" s="548"/>
      <c r="CG51" s="548"/>
      <c r="CH51" s="548"/>
      <c r="CI51" s="548"/>
      <c r="CJ51" s="548"/>
      <c r="CK51" s="548"/>
      <c r="CL51" s="549"/>
      <c r="CM51" s="540">
        <f>'Лиц-2-М'!DB27</f>
        <v>0</v>
      </c>
      <c r="CN51" s="540"/>
      <c r="CO51" s="540"/>
      <c r="CP51" s="540"/>
      <c r="CQ51" s="540"/>
      <c r="CR51" s="540"/>
      <c r="CS51" s="540"/>
      <c r="CT51" s="540"/>
      <c r="CU51" s="540"/>
      <c r="CV51" s="540"/>
      <c r="CW51" s="540"/>
      <c r="CX51" s="540"/>
      <c r="CY51" s="547"/>
      <c r="CZ51" s="548"/>
      <c r="DA51" s="548"/>
      <c r="DB51" s="548"/>
      <c r="DC51" s="548"/>
      <c r="DD51" s="548"/>
      <c r="DE51" s="548"/>
      <c r="DF51" s="548"/>
      <c r="DG51" s="548"/>
      <c r="DH51" s="549"/>
      <c r="DI51" s="548"/>
      <c r="DJ51" s="548"/>
      <c r="DK51" s="548"/>
      <c r="DL51" s="548"/>
      <c r="DM51" s="548"/>
      <c r="DN51" s="548"/>
      <c r="DO51" s="548"/>
      <c r="DP51" s="548"/>
      <c r="DQ51" s="548"/>
      <c r="DR51" s="549"/>
      <c r="DS51" s="540">
        <f>'Лиц-2-М'!EH27</f>
        <v>0</v>
      </c>
      <c r="DT51" s="540"/>
      <c r="DU51" s="540"/>
      <c r="DV51" s="540"/>
      <c r="DW51" s="540"/>
      <c r="DX51" s="540"/>
      <c r="DY51" s="540"/>
      <c r="DZ51" s="540"/>
      <c r="EA51" s="540"/>
      <c r="EB51" s="540"/>
      <c r="EC51" s="540"/>
      <c r="ED51" s="540"/>
      <c r="EE51" s="547"/>
      <c r="EF51" s="548"/>
      <c r="EG51" s="548"/>
      <c r="EH51" s="548"/>
      <c r="EI51" s="548"/>
      <c r="EJ51" s="548"/>
      <c r="EK51" s="548"/>
      <c r="EL51" s="548"/>
      <c r="EM51" s="548"/>
      <c r="EN51" s="549"/>
      <c r="EO51" s="547"/>
      <c r="EP51" s="548"/>
      <c r="EQ51" s="548"/>
      <c r="ER51" s="548"/>
      <c r="ES51" s="548"/>
      <c r="ET51" s="548"/>
      <c r="EU51" s="548"/>
      <c r="EV51" s="548"/>
      <c r="EW51" s="548"/>
      <c r="EX51" s="550"/>
    </row>
    <row r="52" spans="1:154" s="429" customFormat="1" ht="12.75" customHeight="1">
      <c r="A52" s="541" t="s">
        <v>159</v>
      </c>
      <c r="B52" s="542"/>
      <c r="C52" s="542"/>
      <c r="D52" s="542"/>
      <c r="E52" s="542"/>
      <c r="F52" s="542"/>
      <c r="G52" s="542"/>
      <c r="H52" s="542"/>
      <c r="I52" s="542"/>
      <c r="J52" s="542"/>
      <c r="K52" s="542" t="s">
        <v>269</v>
      </c>
      <c r="L52" s="542"/>
      <c r="M52" s="542"/>
      <c r="N52" s="542"/>
      <c r="O52" s="542"/>
      <c r="P52" s="542"/>
      <c r="Q52" s="542"/>
      <c r="R52" s="542"/>
      <c r="S52" s="542"/>
      <c r="T52" s="542"/>
      <c r="U52" s="542" t="s">
        <v>270</v>
      </c>
      <c r="V52" s="542"/>
      <c r="W52" s="542"/>
      <c r="X52" s="542"/>
      <c r="Y52" s="542"/>
      <c r="Z52" s="542"/>
      <c r="AA52" s="542"/>
      <c r="AB52" s="542"/>
      <c r="AC52" s="542"/>
      <c r="AD52" s="542"/>
      <c r="AE52" s="542"/>
      <c r="AF52" s="542"/>
      <c r="AG52" s="542"/>
      <c r="AH52" s="553" t="s">
        <v>484</v>
      </c>
      <c r="AI52" s="554"/>
      <c r="AJ52" s="554"/>
      <c r="AK52" s="554"/>
      <c r="AL52" s="554"/>
      <c r="AM52" s="554"/>
      <c r="AN52" s="554"/>
      <c r="AO52" s="554"/>
      <c r="AP52" s="554"/>
      <c r="AQ52" s="542" t="s">
        <v>611</v>
      </c>
      <c r="AR52" s="542"/>
      <c r="AS52" s="542"/>
      <c r="AT52" s="542"/>
      <c r="AU52" s="542"/>
      <c r="AV52" s="542"/>
      <c r="AW52" s="542"/>
      <c r="AX52" s="542"/>
      <c r="AY52" s="542"/>
      <c r="AZ52" s="542"/>
      <c r="BA52" s="542"/>
      <c r="BB52" s="542"/>
      <c r="BC52" s="542"/>
      <c r="BD52" s="542"/>
      <c r="BE52" s="542"/>
      <c r="BF52" s="542"/>
      <c r="BG52" s="540">
        <f>'Лиц-2-М'!BV28</f>
        <v>0</v>
      </c>
      <c r="BH52" s="546"/>
      <c r="BI52" s="546"/>
      <c r="BJ52" s="546"/>
      <c r="BK52" s="546"/>
      <c r="BL52" s="546"/>
      <c r="BM52" s="546"/>
      <c r="BN52" s="546"/>
      <c r="BO52" s="546"/>
      <c r="BP52" s="546"/>
      <c r="BQ52" s="546"/>
      <c r="BR52" s="546"/>
      <c r="BS52" s="561"/>
      <c r="BT52" s="562"/>
      <c r="BU52" s="562"/>
      <c r="BV52" s="562"/>
      <c r="BW52" s="562"/>
      <c r="BX52" s="562"/>
      <c r="BY52" s="562"/>
      <c r="BZ52" s="562"/>
      <c r="CA52" s="562"/>
      <c r="CB52" s="563"/>
      <c r="CC52" s="562"/>
      <c r="CD52" s="562"/>
      <c r="CE52" s="562"/>
      <c r="CF52" s="562"/>
      <c r="CG52" s="562"/>
      <c r="CH52" s="562"/>
      <c r="CI52" s="562"/>
      <c r="CJ52" s="562"/>
      <c r="CK52" s="562"/>
      <c r="CL52" s="563"/>
      <c r="CM52" s="540">
        <f>'Лиц-2-М'!DB28</f>
        <v>0</v>
      </c>
      <c r="CN52" s="540"/>
      <c r="CO52" s="540"/>
      <c r="CP52" s="540"/>
      <c r="CQ52" s="540"/>
      <c r="CR52" s="540"/>
      <c r="CS52" s="540"/>
      <c r="CT52" s="540"/>
      <c r="CU52" s="540"/>
      <c r="CV52" s="540"/>
      <c r="CW52" s="540"/>
      <c r="CX52" s="540"/>
      <c r="CY52" s="561"/>
      <c r="CZ52" s="562"/>
      <c r="DA52" s="562"/>
      <c r="DB52" s="562"/>
      <c r="DC52" s="562"/>
      <c r="DD52" s="562"/>
      <c r="DE52" s="562"/>
      <c r="DF52" s="562"/>
      <c r="DG52" s="562"/>
      <c r="DH52" s="563"/>
      <c r="DI52" s="562"/>
      <c r="DJ52" s="562"/>
      <c r="DK52" s="562"/>
      <c r="DL52" s="562"/>
      <c r="DM52" s="562"/>
      <c r="DN52" s="562"/>
      <c r="DO52" s="562"/>
      <c r="DP52" s="562"/>
      <c r="DQ52" s="562"/>
      <c r="DR52" s="563"/>
      <c r="DS52" s="540">
        <f>'Лиц-2-М'!EH28</f>
        <v>0</v>
      </c>
      <c r="DT52" s="540"/>
      <c r="DU52" s="540"/>
      <c r="DV52" s="540"/>
      <c r="DW52" s="540"/>
      <c r="DX52" s="540"/>
      <c r="DY52" s="540"/>
      <c r="DZ52" s="540"/>
      <c r="EA52" s="540"/>
      <c r="EB52" s="540"/>
      <c r="EC52" s="540"/>
      <c r="ED52" s="540"/>
      <c r="EE52" s="561"/>
      <c r="EF52" s="562"/>
      <c r="EG52" s="562"/>
      <c r="EH52" s="562"/>
      <c r="EI52" s="562"/>
      <c r="EJ52" s="562"/>
      <c r="EK52" s="562"/>
      <c r="EL52" s="562"/>
      <c r="EM52" s="562"/>
      <c r="EN52" s="563"/>
      <c r="EO52" s="561"/>
      <c r="EP52" s="562"/>
      <c r="EQ52" s="562"/>
      <c r="ER52" s="562"/>
      <c r="ES52" s="562"/>
      <c r="ET52" s="562"/>
      <c r="EU52" s="562"/>
      <c r="EV52" s="562"/>
      <c r="EW52" s="562"/>
      <c r="EX52" s="564"/>
    </row>
    <row r="53" spans="1:154" s="429" customFormat="1" ht="12.75" customHeight="1">
      <c r="A53" s="541" t="s">
        <v>159</v>
      </c>
      <c r="B53" s="542"/>
      <c r="C53" s="542"/>
      <c r="D53" s="542"/>
      <c r="E53" s="542"/>
      <c r="F53" s="542"/>
      <c r="G53" s="542"/>
      <c r="H53" s="542"/>
      <c r="I53" s="542"/>
      <c r="J53" s="542"/>
      <c r="K53" s="542" t="s">
        <v>269</v>
      </c>
      <c r="L53" s="542"/>
      <c r="M53" s="542"/>
      <c r="N53" s="542"/>
      <c r="O53" s="542"/>
      <c r="P53" s="542"/>
      <c r="Q53" s="542"/>
      <c r="R53" s="542"/>
      <c r="S53" s="542"/>
      <c r="T53" s="542"/>
      <c r="U53" s="542" t="s">
        <v>270</v>
      </c>
      <c r="V53" s="542"/>
      <c r="W53" s="542"/>
      <c r="X53" s="542"/>
      <c r="Y53" s="542"/>
      <c r="Z53" s="542"/>
      <c r="AA53" s="542"/>
      <c r="AB53" s="542"/>
      <c r="AC53" s="542"/>
      <c r="AD53" s="542"/>
      <c r="AE53" s="542"/>
      <c r="AF53" s="542"/>
      <c r="AG53" s="542"/>
      <c r="AH53" s="553" t="s">
        <v>484</v>
      </c>
      <c r="AI53" s="554"/>
      <c r="AJ53" s="554"/>
      <c r="AK53" s="554"/>
      <c r="AL53" s="554"/>
      <c r="AM53" s="554"/>
      <c r="AN53" s="554"/>
      <c r="AO53" s="554"/>
      <c r="AP53" s="554"/>
      <c r="AQ53" s="542" t="s">
        <v>496</v>
      </c>
      <c r="AR53" s="542"/>
      <c r="AS53" s="542"/>
      <c r="AT53" s="542"/>
      <c r="AU53" s="542"/>
      <c r="AV53" s="542"/>
      <c r="AW53" s="542"/>
      <c r="AX53" s="542"/>
      <c r="AY53" s="542"/>
      <c r="AZ53" s="542"/>
      <c r="BA53" s="542"/>
      <c r="BB53" s="542"/>
      <c r="BC53" s="542"/>
      <c r="BD53" s="542"/>
      <c r="BE53" s="542"/>
      <c r="BF53" s="542"/>
      <c r="BG53" s="540">
        <f>'Лиц-2-М'!BV29</f>
        <v>40000</v>
      </c>
      <c r="BH53" s="546"/>
      <c r="BI53" s="546"/>
      <c r="BJ53" s="546"/>
      <c r="BK53" s="546"/>
      <c r="BL53" s="546"/>
      <c r="BM53" s="546"/>
      <c r="BN53" s="546"/>
      <c r="BO53" s="546"/>
      <c r="BP53" s="546"/>
      <c r="BQ53" s="546"/>
      <c r="BR53" s="546"/>
      <c r="BS53" s="561"/>
      <c r="BT53" s="562"/>
      <c r="BU53" s="562"/>
      <c r="BV53" s="562"/>
      <c r="BW53" s="562"/>
      <c r="BX53" s="562"/>
      <c r="BY53" s="562"/>
      <c r="BZ53" s="562"/>
      <c r="CA53" s="562"/>
      <c r="CB53" s="563"/>
      <c r="CC53" s="562"/>
      <c r="CD53" s="562"/>
      <c r="CE53" s="562"/>
      <c r="CF53" s="562"/>
      <c r="CG53" s="562"/>
      <c r="CH53" s="562"/>
      <c r="CI53" s="562"/>
      <c r="CJ53" s="562"/>
      <c r="CK53" s="562"/>
      <c r="CL53" s="563"/>
      <c r="CM53" s="540">
        <f>'Лиц-2-М'!DB29</f>
        <v>16000</v>
      </c>
      <c r="CN53" s="540"/>
      <c r="CO53" s="540"/>
      <c r="CP53" s="540"/>
      <c r="CQ53" s="540"/>
      <c r="CR53" s="540"/>
      <c r="CS53" s="540"/>
      <c r="CT53" s="540"/>
      <c r="CU53" s="540"/>
      <c r="CV53" s="540"/>
      <c r="CW53" s="540"/>
      <c r="CX53" s="540"/>
      <c r="CY53" s="561"/>
      <c r="CZ53" s="562"/>
      <c r="DA53" s="562"/>
      <c r="DB53" s="562"/>
      <c r="DC53" s="562"/>
      <c r="DD53" s="562"/>
      <c r="DE53" s="562"/>
      <c r="DF53" s="562"/>
      <c r="DG53" s="562"/>
      <c r="DH53" s="563"/>
      <c r="DI53" s="562"/>
      <c r="DJ53" s="562"/>
      <c r="DK53" s="562"/>
      <c r="DL53" s="562"/>
      <c r="DM53" s="562"/>
      <c r="DN53" s="562"/>
      <c r="DO53" s="562"/>
      <c r="DP53" s="562"/>
      <c r="DQ53" s="562"/>
      <c r="DR53" s="563"/>
      <c r="DS53" s="540">
        <f>'Лиц-2-М'!EH29</f>
        <v>16000</v>
      </c>
      <c r="DT53" s="540"/>
      <c r="DU53" s="540"/>
      <c r="DV53" s="540"/>
      <c r="DW53" s="540"/>
      <c r="DX53" s="540"/>
      <c r="DY53" s="540"/>
      <c r="DZ53" s="540"/>
      <c r="EA53" s="540"/>
      <c r="EB53" s="540"/>
      <c r="EC53" s="540"/>
      <c r="ED53" s="540"/>
      <c r="EE53" s="561"/>
      <c r="EF53" s="562"/>
      <c r="EG53" s="562"/>
      <c r="EH53" s="562"/>
      <c r="EI53" s="562"/>
      <c r="EJ53" s="562"/>
      <c r="EK53" s="562"/>
      <c r="EL53" s="562"/>
      <c r="EM53" s="562"/>
      <c r="EN53" s="563"/>
      <c r="EO53" s="561"/>
      <c r="EP53" s="562"/>
      <c r="EQ53" s="562"/>
      <c r="ER53" s="562"/>
      <c r="ES53" s="562"/>
      <c r="ET53" s="562"/>
      <c r="EU53" s="562"/>
      <c r="EV53" s="562"/>
      <c r="EW53" s="562"/>
      <c r="EX53" s="564"/>
    </row>
    <row r="54" spans="1:154" s="429" customFormat="1" ht="12.75" customHeight="1">
      <c r="A54" s="541" t="s">
        <v>159</v>
      </c>
      <c r="B54" s="542"/>
      <c r="C54" s="542"/>
      <c r="D54" s="542"/>
      <c r="E54" s="542"/>
      <c r="F54" s="542"/>
      <c r="G54" s="542"/>
      <c r="H54" s="542"/>
      <c r="I54" s="542"/>
      <c r="J54" s="542"/>
      <c r="K54" s="542" t="s">
        <v>269</v>
      </c>
      <c r="L54" s="542"/>
      <c r="M54" s="542"/>
      <c r="N54" s="542"/>
      <c r="O54" s="542"/>
      <c r="P54" s="542"/>
      <c r="Q54" s="542"/>
      <c r="R54" s="542"/>
      <c r="S54" s="542"/>
      <c r="T54" s="542"/>
      <c r="U54" s="542" t="s">
        <v>270</v>
      </c>
      <c r="V54" s="542"/>
      <c r="W54" s="542"/>
      <c r="X54" s="542"/>
      <c r="Y54" s="542"/>
      <c r="Z54" s="542"/>
      <c r="AA54" s="542"/>
      <c r="AB54" s="542"/>
      <c r="AC54" s="542"/>
      <c r="AD54" s="542"/>
      <c r="AE54" s="542"/>
      <c r="AF54" s="542"/>
      <c r="AG54" s="542"/>
      <c r="AH54" s="553" t="s">
        <v>484</v>
      </c>
      <c r="AI54" s="554"/>
      <c r="AJ54" s="554"/>
      <c r="AK54" s="554"/>
      <c r="AL54" s="554"/>
      <c r="AM54" s="554"/>
      <c r="AN54" s="554"/>
      <c r="AO54" s="554"/>
      <c r="AP54" s="554"/>
      <c r="AQ54" s="542" t="s">
        <v>497</v>
      </c>
      <c r="AR54" s="542"/>
      <c r="AS54" s="542"/>
      <c r="AT54" s="542"/>
      <c r="AU54" s="542"/>
      <c r="AV54" s="542"/>
      <c r="AW54" s="542"/>
      <c r="AX54" s="542"/>
      <c r="AY54" s="542"/>
      <c r="AZ54" s="542"/>
      <c r="BA54" s="542"/>
      <c r="BB54" s="542"/>
      <c r="BC54" s="542"/>
      <c r="BD54" s="542"/>
      <c r="BE54" s="542"/>
      <c r="BF54" s="542"/>
      <c r="BG54" s="540">
        <f>'Лиц-2-М'!BV30</f>
        <v>0</v>
      </c>
      <c r="BH54" s="546"/>
      <c r="BI54" s="546"/>
      <c r="BJ54" s="546"/>
      <c r="BK54" s="546"/>
      <c r="BL54" s="546"/>
      <c r="BM54" s="546"/>
      <c r="BN54" s="546"/>
      <c r="BO54" s="546"/>
      <c r="BP54" s="546"/>
      <c r="BQ54" s="546"/>
      <c r="BR54" s="546"/>
      <c r="BS54" s="561"/>
      <c r="BT54" s="562"/>
      <c r="BU54" s="562"/>
      <c r="BV54" s="562"/>
      <c r="BW54" s="562"/>
      <c r="BX54" s="562"/>
      <c r="BY54" s="562"/>
      <c r="BZ54" s="562"/>
      <c r="CA54" s="562"/>
      <c r="CB54" s="563"/>
      <c r="CC54" s="562"/>
      <c r="CD54" s="562"/>
      <c r="CE54" s="562"/>
      <c r="CF54" s="562"/>
      <c r="CG54" s="562"/>
      <c r="CH54" s="562"/>
      <c r="CI54" s="562"/>
      <c r="CJ54" s="562"/>
      <c r="CK54" s="562"/>
      <c r="CL54" s="563"/>
      <c r="CM54" s="540">
        <f>'Лиц-2-М'!DB30</f>
        <v>0</v>
      </c>
      <c r="CN54" s="540"/>
      <c r="CO54" s="540"/>
      <c r="CP54" s="540"/>
      <c r="CQ54" s="540"/>
      <c r="CR54" s="540"/>
      <c r="CS54" s="540"/>
      <c r="CT54" s="540"/>
      <c r="CU54" s="540"/>
      <c r="CV54" s="540"/>
      <c r="CW54" s="540"/>
      <c r="CX54" s="540"/>
      <c r="CY54" s="561"/>
      <c r="CZ54" s="562"/>
      <c r="DA54" s="562"/>
      <c r="DB54" s="562"/>
      <c r="DC54" s="562"/>
      <c r="DD54" s="562"/>
      <c r="DE54" s="562"/>
      <c r="DF54" s="562"/>
      <c r="DG54" s="562"/>
      <c r="DH54" s="563"/>
      <c r="DI54" s="562"/>
      <c r="DJ54" s="562"/>
      <c r="DK54" s="562"/>
      <c r="DL54" s="562"/>
      <c r="DM54" s="562"/>
      <c r="DN54" s="562"/>
      <c r="DO54" s="562"/>
      <c r="DP54" s="562"/>
      <c r="DQ54" s="562"/>
      <c r="DR54" s="563"/>
      <c r="DS54" s="540">
        <f>'Лиц-2-М'!EH30</f>
        <v>0</v>
      </c>
      <c r="DT54" s="540"/>
      <c r="DU54" s="540"/>
      <c r="DV54" s="540"/>
      <c r="DW54" s="540"/>
      <c r="DX54" s="540"/>
      <c r="DY54" s="540"/>
      <c r="DZ54" s="540"/>
      <c r="EA54" s="540"/>
      <c r="EB54" s="540"/>
      <c r="EC54" s="540"/>
      <c r="ED54" s="540"/>
      <c r="EE54" s="561"/>
      <c r="EF54" s="562"/>
      <c r="EG54" s="562"/>
      <c r="EH54" s="562"/>
      <c r="EI54" s="562"/>
      <c r="EJ54" s="562"/>
      <c r="EK54" s="562"/>
      <c r="EL54" s="562"/>
      <c r="EM54" s="562"/>
      <c r="EN54" s="563"/>
      <c r="EO54" s="561"/>
      <c r="EP54" s="562"/>
      <c r="EQ54" s="562"/>
      <c r="ER54" s="562"/>
      <c r="ES54" s="562"/>
      <c r="ET54" s="562"/>
      <c r="EU54" s="562"/>
      <c r="EV54" s="562"/>
      <c r="EW54" s="562"/>
      <c r="EX54" s="564"/>
    </row>
    <row r="55" spans="1:154" s="429" customFormat="1" ht="12" customHeight="1">
      <c r="A55" s="541" t="s">
        <v>159</v>
      </c>
      <c r="B55" s="542"/>
      <c r="C55" s="542"/>
      <c r="D55" s="542"/>
      <c r="E55" s="542"/>
      <c r="F55" s="542"/>
      <c r="G55" s="542"/>
      <c r="H55" s="542"/>
      <c r="I55" s="542"/>
      <c r="J55" s="542"/>
      <c r="K55" s="542" t="s">
        <v>269</v>
      </c>
      <c r="L55" s="542"/>
      <c r="M55" s="542"/>
      <c r="N55" s="542"/>
      <c r="O55" s="542"/>
      <c r="P55" s="542"/>
      <c r="Q55" s="542"/>
      <c r="R55" s="542"/>
      <c r="S55" s="542"/>
      <c r="T55" s="542"/>
      <c r="U55" s="542" t="s">
        <v>270</v>
      </c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53" t="s">
        <v>484</v>
      </c>
      <c r="AI55" s="554"/>
      <c r="AJ55" s="554"/>
      <c r="AK55" s="554"/>
      <c r="AL55" s="554"/>
      <c r="AM55" s="554"/>
      <c r="AN55" s="554"/>
      <c r="AO55" s="554"/>
      <c r="AP55" s="554"/>
      <c r="AQ55" s="542" t="s">
        <v>498</v>
      </c>
      <c r="AR55" s="542"/>
      <c r="AS55" s="542"/>
      <c r="AT55" s="542"/>
      <c r="AU55" s="542"/>
      <c r="AV55" s="542"/>
      <c r="AW55" s="542"/>
      <c r="AX55" s="542"/>
      <c r="AY55" s="542"/>
      <c r="AZ55" s="542"/>
      <c r="BA55" s="542"/>
      <c r="BB55" s="542"/>
      <c r="BC55" s="542"/>
      <c r="BD55" s="542"/>
      <c r="BE55" s="542"/>
      <c r="BF55" s="542"/>
      <c r="BG55" s="540">
        <f>'Лиц-2-М'!BV31</f>
        <v>500</v>
      </c>
      <c r="BH55" s="546"/>
      <c r="BI55" s="546"/>
      <c r="BJ55" s="546"/>
      <c r="BK55" s="546"/>
      <c r="BL55" s="546"/>
      <c r="BM55" s="546"/>
      <c r="BN55" s="546"/>
      <c r="BO55" s="546"/>
      <c r="BP55" s="546"/>
      <c r="BQ55" s="546"/>
      <c r="BR55" s="546"/>
      <c r="BS55" s="547"/>
      <c r="BT55" s="548"/>
      <c r="BU55" s="548"/>
      <c r="BV55" s="548"/>
      <c r="BW55" s="548"/>
      <c r="BX55" s="548"/>
      <c r="BY55" s="548"/>
      <c r="BZ55" s="548"/>
      <c r="CA55" s="548"/>
      <c r="CB55" s="549"/>
      <c r="CC55" s="548"/>
      <c r="CD55" s="548"/>
      <c r="CE55" s="548"/>
      <c r="CF55" s="548"/>
      <c r="CG55" s="548"/>
      <c r="CH55" s="548"/>
      <c r="CI55" s="548"/>
      <c r="CJ55" s="548"/>
      <c r="CK55" s="548"/>
      <c r="CL55" s="549"/>
      <c r="CM55" s="540">
        <f>'Лиц-2-М'!DB31</f>
        <v>500</v>
      </c>
      <c r="CN55" s="540"/>
      <c r="CO55" s="540"/>
      <c r="CP55" s="540"/>
      <c r="CQ55" s="540"/>
      <c r="CR55" s="540"/>
      <c r="CS55" s="540"/>
      <c r="CT55" s="540"/>
      <c r="CU55" s="540"/>
      <c r="CV55" s="540"/>
      <c r="CW55" s="540"/>
      <c r="CX55" s="540"/>
      <c r="CY55" s="547"/>
      <c r="CZ55" s="548"/>
      <c r="DA55" s="548"/>
      <c r="DB55" s="548"/>
      <c r="DC55" s="548"/>
      <c r="DD55" s="548"/>
      <c r="DE55" s="548"/>
      <c r="DF55" s="548"/>
      <c r="DG55" s="548"/>
      <c r="DH55" s="549"/>
      <c r="DI55" s="548"/>
      <c r="DJ55" s="548"/>
      <c r="DK55" s="548"/>
      <c r="DL55" s="548"/>
      <c r="DM55" s="548"/>
      <c r="DN55" s="548"/>
      <c r="DO55" s="548"/>
      <c r="DP55" s="548"/>
      <c r="DQ55" s="548"/>
      <c r="DR55" s="549"/>
      <c r="DS55" s="540">
        <f>'Лиц-2-М'!EH31</f>
        <v>500</v>
      </c>
      <c r="DT55" s="540"/>
      <c r="DU55" s="540"/>
      <c r="DV55" s="540"/>
      <c r="DW55" s="540"/>
      <c r="DX55" s="540"/>
      <c r="DY55" s="540"/>
      <c r="DZ55" s="540"/>
      <c r="EA55" s="540"/>
      <c r="EB55" s="540"/>
      <c r="EC55" s="540"/>
      <c r="ED55" s="540"/>
      <c r="EE55" s="547"/>
      <c r="EF55" s="548"/>
      <c r="EG55" s="548"/>
      <c r="EH55" s="548"/>
      <c r="EI55" s="548"/>
      <c r="EJ55" s="548"/>
      <c r="EK55" s="548"/>
      <c r="EL55" s="548"/>
      <c r="EM55" s="548"/>
      <c r="EN55" s="549"/>
      <c r="EO55" s="547"/>
      <c r="EP55" s="548"/>
      <c r="EQ55" s="548"/>
      <c r="ER55" s="548"/>
      <c r="ES55" s="548"/>
      <c r="ET55" s="548"/>
      <c r="EU55" s="548"/>
      <c r="EV55" s="548"/>
      <c r="EW55" s="548"/>
      <c r="EX55" s="550"/>
    </row>
    <row r="56" spans="1:154" s="429" customFormat="1" ht="12.75" customHeight="1">
      <c r="A56" s="558" t="s">
        <v>159</v>
      </c>
      <c r="B56" s="559"/>
      <c r="C56" s="559"/>
      <c r="D56" s="559"/>
      <c r="E56" s="559"/>
      <c r="F56" s="559"/>
      <c r="G56" s="559"/>
      <c r="H56" s="559"/>
      <c r="I56" s="559"/>
      <c r="J56" s="560"/>
      <c r="K56" s="542" t="s">
        <v>269</v>
      </c>
      <c r="L56" s="542"/>
      <c r="M56" s="542"/>
      <c r="N56" s="542"/>
      <c r="O56" s="542"/>
      <c r="P56" s="542"/>
      <c r="Q56" s="542"/>
      <c r="R56" s="542"/>
      <c r="S56" s="542"/>
      <c r="T56" s="542"/>
      <c r="U56" s="542" t="s">
        <v>270</v>
      </c>
      <c r="V56" s="542"/>
      <c r="W56" s="542"/>
      <c r="X56" s="542"/>
      <c r="Y56" s="542"/>
      <c r="Z56" s="542"/>
      <c r="AA56" s="542"/>
      <c r="AB56" s="542"/>
      <c r="AC56" s="542"/>
      <c r="AD56" s="542"/>
      <c r="AE56" s="542"/>
      <c r="AF56" s="542"/>
      <c r="AG56" s="542"/>
      <c r="AH56" s="553" t="s">
        <v>484</v>
      </c>
      <c r="AI56" s="554"/>
      <c r="AJ56" s="554"/>
      <c r="AK56" s="554"/>
      <c r="AL56" s="554"/>
      <c r="AM56" s="554"/>
      <c r="AN56" s="554"/>
      <c r="AO56" s="554"/>
      <c r="AP56" s="554"/>
      <c r="AQ56" s="542" t="s">
        <v>550</v>
      </c>
      <c r="AR56" s="542"/>
      <c r="AS56" s="542"/>
      <c r="AT56" s="542"/>
      <c r="AU56" s="542"/>
      <c r="AV56" s="542"/>
      <c r="AW56" s="542"/>
      <c r="AX56" s="542"/>
      <c r="AY56" s="542"/>
      <c r="AZ56" s="542"/>
      <c r="BA56" s="542"/>
      <c r="BB56" s="542"/>
      <c r="BC56" s="542"/>
      <c r="BD56" s="542"/>
      <c r="BE56" s="542"/>
      <c r="BF56" s="542"/>
      <c r="BG56" s="540">
        <f>'Лиц-2-М'!BV32</f>
        <v>0</v>
      </c>
      <c r="BH56" s="546"/>
      <c r="BI56" s="546"/>
      <c r="BJ56" s="546"/>
      <c r="BK56" s="546"/>
      <c r="BL56" s="546"/>
      <c r="BM56" s="546"/>
      <c r="BN56" s="546"/>
      <c r="BO56" s="546"/>
      <c r="BP56" s="546"/>
      <c r="BQ56" s="546"/>
      <c r="BR56" s="546"/>
      <c r="BS56" s="536"/>
      <c r="BT56" s="537"/>
      <c r="BU56" s="537"/>
      <c r="BV56" s="537"/>
      <c r="BW56" s="537"/>
      <c r="BX56" s="537"/>
      <c r="BY56" s="537"/>
      <c r="BZ56" s="537"/>
      <c r="CA56" s="537"/>
      <c r="CB56" s="538"/>
      <c r="CC56" s="537"/>
      <c r="CD56" s="537"/>
      <c r="CE56" s="537"/>
      <c r="CF56" s="537"/>
      <c r="CG56" s="537"/>
      <c r="CH56" s="537"/>
      <c r="CI56" s="537"/>
      <c r="CJ56" s="537"/>
      <c r="CK56" s="537"/>
      <c r="CL56" s="538"/>
      <c r="CM56" s="540">
        <f>'Лиц-2-М'!DB32</f>
        <v>0</v>
      </c>
      <c r="CN56" s="540"/>
      <c r="CO56" s="540"/>
      <c r="CP56" s="540"/>
      <c r="CQ56" s="540"/>
      <c r="CR56" s="540"/>
      <c r="CS56" s="540"/>
      <c r="CT56" s="540"/>
      <c r="CU56" s="540"/>
      <c r="CV56" s="540"/>
      <c r="CW56" s="540"/>
      <c r="CX56" s="540"/>
      <c r="CY56" s="536"/>
      <c r="CZ56" s="537"/>
      <c r="DA56" s="537"/>
      <c r="DB56" s="537"/>
      <c r="DC56" s="537"/>
      <c r="DD56" s="537"/>
      <c r="DE56" s="537"/>
      <c r="DF56" s="537"/>
      <c r="DG56" s="537"/>
      <c r="DH56" s="538"/>
      <c r="DI56" s="537"/>
      <c r="DJ56" s="537"/>
      <c r="DK56" s="537"/>
      <c r="DL56" s="537"/>
      <c r="DM56" s="537"/>
      <c r="DN56" s="537"/>
      <c r="DO56" s="537"/>
      <c r="DP56" s="537"/>
      <c r="DQ56" s="537"/>
      <c r="DR56" s="538"/>
      <c r="DS56" s="540">
        <f>'Лиц-2-М'!EH32</f>
        <v>0</v>
      </c>
      <c r="DT56" s="540"/>
      <c r="DU56" s="540"/>
      <c r="DV56" s="540"/>
      <c r="DW56" s="540"/>
      <c r="DX56" s="540"/>
      <c r="DY56" s="540"/>
      <c r="DZ56" s="540"/>
      <c r="EA56" s="540"/>
      <c r="EB56" s="540"/>
      <c r="EC56" s="540"/>
      <c r="ED56" s="540"/>
      <c r="EE56" s="536"/>
      <c r="EF56" s="537"/>
      <c r="EG56" s="537"/>
      <c r="EH56" s="537"/>
      <c r="EI56" s="537"/>
      <c r="EJ56" s="537"/>
      <c r="EK56" s="537"/>
      <c r="EL56" s="537"/>
      <c r="EM56" s="537"/>
      <c r="EN56" s="538"/>
      <c r="EO56" s="536"/>
      <c r="EP56" s="537"/>
      <c r="EQ56" s="537"/>
      <c r="ER56" s="537"/>
      <c r="ES56" s="537"/>
      <c r="ET56" s="537"/>
      <c r="EU56" s="537"/>
      <c r="EV56" s="537"/>
      <c r="EW56" s="537"/>
      <c r="EX56" s="539"/>
    </row>
    <row r="57" spans="1:154" s="429" customFormat="1" ht="12.75" customHeight="1">
      <c r="A57" s="558" t="s">
        <v>159</v>
      </c>
      <c r="B57" s="559"/>
      <c r="C57" s="559"/>
      <c r="D57" s="559"/>
      <c r="E57" s="559"/>
      <c r="F57" s="559"/>
      <c r="G57" s="559"/>
      <c r="H57" s="559"/>
      <c r="I57" s="559"/>
      <c r="J57" s="560"/>
      <c r="K57" s="542" t="s">
        <v>269</v>
      </c>
      <c r="L57" s="542"/>
      <c r="M57" s="542"/>
      <c r="N57" s="542"/>
      <c r="O57" s="542"/>
      <c r="P57" s="542"/>
      <c r="Q57" s="542"/>
      <c r="R57" s="542"/>
      <c r="S57" s="542"/>
      <c r="T57" s="542"/>
      <c r="U57" s="542" t="s">
        <v>270</v>
      </c>
      <c r="V57" s="542"/>
      <c r="W57" s="542"/>
      <c r="X57" s="542"/>
      <c r="Y57" s="542"/>
      <c r="Z57" s="542"/>
      <c r="AA57" s="542"/>
      <c r="AB57" s="542"/>
      <c r="AC57" s="542"/>
      <c r="AD57" s="542"/>
      <c r="AE57" s="542"/>
      <c r="AF57" s="542"/>
      <c r="AG57" s="542"/>
      <c r="AH57" s="553" t="s">
        <v>484</v>
      </c>
      <c r="AI57" s="554"/>
      <c r="AJ57" s="554"/>
      <c r="AK57" s="554"/>
      <c r="AL57" s="554"/>
      <c r="AM57" s="554"/>
      <c r="AN57" s="554"/>
      <c r="AO57" s="554"/>
      <c r="AP57" s="554"/>
      <c r="AQ57" s="542" t="s">
        <v>499</v>
      </c>
      <c r="AR57" s="542"/>
      <c r="AS57" s="542"/>
      <c r="AT57" s="542"/>
      <c r="AU57" s="542"/>
      <c r="AV57" s="542"/>
      <c r="AW57" s="542"/>
      <c r="AX57" s="542"/>
      <c r="AY57" s="542"/>
      <c r="AZ57" s="542"/>
      <c r="BA57" s="542"/>
      <c r="BB57" s="542"/>
      <c r="BC57" s="542"/>
      <c r="BD57" s="542"/>
      <c r="BE57" s="542"/>
      <c r="BF57" s="542"/>
      <c r="BG57" s="540">
        <f>'Лиц-2-М'!BV33</f>
        <v>1042</v>
      </c>
      <c r="BH57" s="546"/>
      <c r="BI57" s="546"/>
      <c r="BJ57" s="546"/>
      <c r="BK57" s="546"/>
      <c r="BL57" s="546"/>
      <c r="BM57" s="546"/>
      <c r="BN57" s="546"/>
      <c r="BO57" s="546"/>
      <c r="BP57" s="546"/>
      <c r="BQ57" s="546"/>
      <c r="BR57" s="546"/>
      <c r="BS57" s="536"/>
      <c r="BT57" s="537"/>
      <c r="BU57" s="537"/>
      <c r="BV57" s="537"/>
      <c r="BW57" s="537"/>
      <c r="BX57" s="537"/>
      <c r="BY57" s="537"/>
      <c r="BZ57" s="537"/>
      <c r="CA57" s="537"/>
      <c r="CB57" s="538"/>
      <c r="CC57" s="537"/>
      <c r="CD57" s="537"/>
      <c r="CE57" s="537"/>
      <c r="CF57" s="537"/>
      <c r="CG57" s="537"/>
      <c r="CH57" s="537"/>
      <c r="CI57" s="537"/>
      <c r="CJ57" s="537"/>
      <c r="CK57" s="537"/>
      <c r="CL57" s="538"/>
      <c r="CM57" s="540">
        <f>'Лиц-2-М'!DB33</f>
        <v>1042</v>
      </c>
      <c r="CN57" s="540"/>
      <c r="CO57" s="540"/>
      <c r="CP57" s="540"/>
      <c r="CQ57" s="540"/>
      <c r="CR57" s="540"/>
      <c r="CS57" s="540"/>
      <c r="CT57" s="540"/>
      <c r="CU57" s="540"/>
      <c r="CV57" s="540"/>
      <c r="CW57" s="540"/>
      <c r="CX57" s="540"/>
      <c r="CY57" s="536"/>
      <c r="CZ57" s="537"/>
      <c r="DA57" s="537"/>
      <c r="DB57" s="537"/>
      <c r="DC57" s="537"/>
      <c r="DD57" s="537"/>
      <c r="DE57" s="537"/>
      <c r="DF57" s="537"/>
      <c r="DG57" s="537"/>
      <c r="DH57" s="538"/>
      <c r="DI57" s="537"/>
      <c r="DJ57" s="537"/>
      <c r="DK57" s="537"/>
      <c r="DL57" s="537"/>
      <c r="DM57" s="537"/>
      <c r="DN57" s="537"/>
      <c r="DO57" s="537"/>
      <c r="DP57" s="537"/>
      <c r="DQ57" s="537"/>
      <c r="DR57" s="538"/>
      <c r="DS57" s="540">
        <f>'Лиц-2-М'!EH33</f>
        <v>1042</v>
      </c>
      <c r="DT57" s="540"/>
      <c r="DU57" s="540"/>
      <c r="DV57" s="540"/>
      <c r="DW57" s="540"/>
      <c r="DX57" s="540"/>
      <c r="DY57" s="540"/>
      <c r="DZ57" s="540"/>
      <c r="EA57" s="540"/>
      <c r="EB57" s="540"/>
      <c r="EC57" s="540"/>
      <c r="ED57" s="540"/>
      <c r="EE57" s="536"/>
      <c r="EF57" s="537"/>
      <c r="EG57" s="537"/>
      <c r="EH57" s="537"/>
      <c r="EI57" s="537"/>
      <c r="EJ57" s="537"/>
      <c r="EK57" s="537"/>
      <c r="EL57" s="537"/>
      <c r="EM57" s="537"/>
      <c r="EN57" s="538"/>
      <c r="EO57" s="536"/>
      <c r="EP57" s="537"/>
      <c r="EQ57" s="537"/>
      <c r="ER57" s="537"/>
      <c r="ES57" s="537"/>
      <c r="ET57" s="537"/>
      <c r="EU57" s="537"/>
      <c r="EV57" s="537"/>
      <c r="EW57" s="537"/>
      <c r="EX57" s="539"/>
    </row>
    <row r="58" spans="1:154" s="429" customFormat="1" ht="12.75" customHeight="1">
      <c r="A58" s="558" t="s">
        <v>159</v>
      </c>
      <c r="B58" s="559"/>
      <c r="C58" s="559"/>
      <c r="D58" s="559"/>
      <c r="E58" s="559"/>
      <c r="F58" s="559"/>
      <c r="G58" s="559"/>
      <c r="H58" s="559"/>
      <c r="I58" s="559"/>
      <c r="J58" s="560"/>
      <c r="K58" s="542" t="s">
        <v>269</v>
      </c>
      <c r="L58" s="542"/>
      <c r="M58" s="542"/>
      <c r="N58" s="542"/>
      <c r="O58" s="542"/>
      <c r="P58" s="542"/>
      <c r="Q58" s="542"/>
      <c r="R58" s="542"/>
      <c r="S58" s="542"/>
      <c r="T58" s="542"/>
      <c r="U58" s="542" t="s">
        <v>270</v>
      </c>
      <c r="V58" s="542"/>
      <c r="W58" s="542"/>
      <c r="X58" s="542"/>
      <c r="Y58" s="542"/>
      <c r="Z58" s="542"/>
      <c r="AA58" s="542"/>
      <c r="AB58" s="542"/>
      <c r="AC58" s="542"/>
      <c r="AD58" s="542"/>
      <c r="AE58" s="542"/>
      <c r="AF58" s="542"/>
      <c r="AG58" s="542"/>
      <c r="AH58" s="553" t="s">
        <v>484</v>
      </c>
      <c r="AI58" s="554"/>
      <c r="AJ58" s="554"/>
      <c r="AK58" s="554"/>
      <c r="AL58" s="554"/>
      <c r="AM58" s="554"/>
      <c r="AN58" s="554"/>
      <c r="AO58" s="554"/>
      <c r="AP58" s="554"/>
      <c r="AQ58" s="542" t="s">
        <v>500</v>
      </c>
      <c r="AR58" s="542"/>
      <c r="AS58" s="542"/>
      <c r="AT58" s="542"/>
      <c r="AU58" s="542"/>
      <c r="AV58" s="542"/>
      <c r="AW58" s="542"/>
      <c r="AX58" s="542"/>
      <c r="AY58" s="542"/>
      <c r="AZ58" s="542"/>
      <c r="BA58" s="542"/>
      <c r="BB58" s="542"/>
      <c r="BC58" s="542"/>
      <c r="BD58" s="542"/>
      <c r="BE58" s="542"/>
      <c r="BF58" s="542"/>
      <c r="BG58" s="540">
        <f>'Лиц-2-М'!BV34</f>
        <v>201273</v>
      </c>
      <c r="BH58" s="546"/>
      <c r="BI58" s="546"/>
      <c r="BJ58" s="546"/>
      <c r="BK58" s="546"/>
      <c r="BL58" s="546"/>
      <c r="BM58" s="546"/>
      <c r="BN58" s="546"/>
      <c r="BO58" s="546"/>
      <c r="BP58" s="546"/>
      <c r="BQ58" s="546"/>
      <c r="BR58" s="546"/>
      <c r="BS58" s="547"/>
      <c r="BT58" s="548"/>
      <c r="BU58" s="548"/>
      <c r="BV58" s="548"/>
      <c r="BW58" s="548"/>
      <c r="BX58" s="548"/>
      <c r="BY58" s="548"/>
      <c r="BZ58" s="548"/>
      <c r="CA58" s="548"/>
      <c r="CB58" s="549"/>
      <c r="CC58" s="548"/>
      <c r="CD58" s="548"/>
      <c r="CE58" s="548"/>
      <c r="CF58" s="548"/>
      <c r="CG58" s="548"/>
      <c r="CH58" s="548"/>
      <c r="CI58" s="548"/>
      <c r="CJ58" s="548"/>
      <c r="CK58" s="548"/>
      <c r="CL58" s="549"/>
      <c r="CM58" s="540">
        <f>'Лиц-2-М'!DB34</f>
        <v>71000</v>
      </c>
      <c r="CN58" s="540"/>
      <c r="CO58" s="540"/>
      <c r="CP58" s="540"/>
      <c r="CQ58" s="540"/>
      <c r="CR58" s="540"/>
      <c r="CS58" s="540"/>
      <c r="CT58" s="540"/>
      <c r="CU58" s="540"/>
      <c r="CV58" s="540"/>
      <c r="CW58" s="540"/>
      <c r="CX58" s="540"/>
      <c r="CY58" s="547"/>
      <c r="CZ58" s="548"/>
      <c r="DA58" s="548"/>
      <c r="DB58" s="548"/>
      <c r="DC58" s="548"/>
      <c r="DD58" s="548"/>
      <c r="DE58" s="548"/>
      <c r="DF58" s="548"/>
      <c r="DG58" s="548"/>
      <c r="DH58" s="549"/>
      <c r="DI58" s="548"/>
      <c r="DJ58" s="548"/>
      <c r="DK58" s="548"/>
      <c r="DL58" s="548"/>
      <c r="DM58" s="548"/>
      <c r="DN58" s="548"/>
      <c r="DO58" s="548"/>
      <c r="DP58" s="548"/>
      <c r="DQ58" s="548"/>
      <c r="DR58" s="549"/>
      <c r="DS58" s="540">
        <f>'Лиц-2-М'!EH34</f>
        <v>36000</v>
      </c>
      <c r="DT58" s="540"/>
      <c r="DU58" s="540"/>
      <c r="DV58" s="540"/>
      <c r="DW58" s="540"/>
      <c r="DX58" s="540"/>
      <c r="DY58" s="540"/>
      <c r="DZ58" s="540"/>
      <c r="EA58" s="540"/>
      <c r="EB58" s="540"/>
      <c r="EC58" s="540"/>
      <c r="ED58" s="540"/>
      <c r="EE58" s="547"/>
      <c r="EF58" s="548"/>
      <c r="EG58" s="548"/>
      <c r="EH58" s="548"/>
      <c r="EI58" s="548"/>
      <c r="EJ58" s="548"/>
      <c r="EK58" s="548"/>
      <c r="EL58" s="548"/>
      <c r="EM58" s="548"/>
      <c r="EN58" s="549"/>
      <c r="EO58" s="547"/>
      <c r="EP58" s="548"/>
      <c r="EQ58" s="548"/>
      <c r="ER58" s="548"/>
      <c r="ES58" s="548"/>
      <c r="ET58" s="548"/>
      <c r="EU58" s="548"/>
      <c r="EV58" s="548"/>
      <c r="EW58" s="548"/>
      <c r="EX58" s="550"/>
    </row>
    <row r="59" spans="1:154" s="429" customFormat="1" ht="12" customHeight="1">
      <c r="A59" s="558" t="s">
        <v>159</v>
      </c>
      <c r="B59" s="559"/>
      <c r="C59" s="559"/>
      <c r="D59" s="559"/>
      <c r="E59" s="559"/>
      <c r="F59" s="559"/>
      <c r="G59" s="559"/>
      <c r="H59" s="559"/>
      <c r="I59" s="559"/>
      <c r="J59" s="560"/>
      <c r="K59" s="542" t="s">
        <v>269</v>
      </c>
      <c r="L59" s="542"/>
      <c r="M59" s="542"/>
      <c r="N59" s="542"/>
      <c r="O59" s="542"/>
      <c r="P59" s="542"/>
      <c r="Q59" s="542"/>
      <c r="R59" s="542"/>
      <c r="S59" s="542"/>
      <c r="T59" s="542"/>
      <c r="U59" s="542" t="s">
        <v>270</v>
      </c>
      <c r="V59" s="542"/>
      <c r="W59" s="542"/>
      <c r="X59" s="542"/>
      <c r="Y59" s="542"/>
      <c r="Z59" s="542"/>
      <c r="AA59" s="542"/>
      <c r="AB59" s="542"/>
      <c r="AC59" s="542"/>
      <c r="AD59" s="542"/>
      <c r="AE59" s="542"/>
      <c r="AF59" s="542"/>
      <c r="AG59" s="542"/>
      <c r="AH59" s="553" t="s">
        <v>484</v>
      </c>
      <c r="AI59" s="554"/>
      <c r="AJ59" s="554"/>
      <c r="AK59" s="554"/>
      <c r="AL59" s="554"/>
      <c r="AM59" s="554"/>
      <c r="AN59" s="554"/>
      <c r="AO59" s="554"/>
      <c r="AP59" s="554"/>
      <c r="AQ59" s="542" t="s">
        <v>501</v>
      </c>
      <c r="AR59" s="542"/>
      <c r="AS59" s="542"/>
      <c r="AT59" s="542"/>
      <c r="AU59" s="542"/>
      <c r="AV59" s="542"/>
      <c r="AW59" s="542"/>
      <c r="AX59" s="542"/>
      <c r="AY59" s="542"/>
      <c r="AZ59" s="542"/>
      <c r="BA59" s="542"/>
      <c r="BB59" s="542"/>
      <c r="BC59" s="542"/>
      <c r="BD59" s="542"/>
      <c r="BE59" s="542"/>
      <c r="BF59" s="542"/>
      <c r="BG59" s="540">
        <f>'Лиц-2-М'!BV35</f>
        <v>0</v>
      </c>
      <c r="BH59" s="546"/>
      <c r="BI59" s="546"/>
      <c r="BJ59" s="546"/>
      <c r="BK59" s="546"/>
      <c r="BL59" s="546"/>
      <c r="BM59" s="546"/>
      <c r="BN59" s="546"/>
      <c r="BO59" s="546"/>
      <c r="BP59" s="546"/>
      <c r="BQ59" s="546"/>
      <c r="BR59" s="546"/>
      <c r="BS59" s="547"/>
      <c r="BT59" s="548"/>
      <c r="BU59" s="548"/>
      <c r="BV59" s="548"/>
      <c r="BW59" s="548"/>
      <c r="BX59" s="548"/>
      <c r="BY59" s="548"/>
      <c r="BZ59" s="548"/>
      <c r="CA59" s="548"/>
      <c r="CB59" s="549"/>
      <c r="CC59" s="548"/>
      <c r="CD59" s="548"/>
      <c r="CE59" s="548"/>
      <c r="CF59" s="548"/>
      <c r="CG59" s="548"/>
      <c r="CH59" s="548"/>
      <c r="CI59" s="548"/>
      <c r="CJ59" s="548"/>
      <c r="CK59" s="548"/>
      <c r="CL59" s="549"/>
      <c r="CM59" s="540">
        <f>'Лиц-2-М'!DB35</f>
        <v>0</v>
      </c>
      <c r="CN59" s="540"/>
      <c r="CO59" s="540"/>
      <c r="CP59" s="540"/>
      <c r="CQ59" s="540"/>
      <c r="CR59" s="540"/>
      <c r="CS59" s="540"/>
      <c r="CT59" s="540"/>
      <c r="CU59" s="540"/>
      <c r="CV59" s="540"/>
      <c r="CW59" s="540"/>
      <c r="CX59" s="540"/>
      <c r="CY59" s="547"/>
      <c r="CZ59" s="548"/>
      <c r="DA59" s="548"/>
      <c r="DB59" s="548"/>
      <c r="DC59" s="548"/>
      <c r="DD59" s="548"/>
      <c r="DE59" s="548"/>
      <c r="DF59" s="548"/>
      <c r="DG59" s="548"/>
      <c r="DH59" s="549"/>
      <c r="DI59" s="548"/>
      <c r="DJ59" s="548"/>
      <c r="DK59" s="548"/>
      <c r="DL59" s="548"/>
      <c r="DM59" s="548"/>
      <c r="DN59" s="548"/>
      <c r="DO59" s="548"/>
      <c r="DP59" s="548"/>
      <c r="DQ59" s="548"/>
      <c r="DR59" s="549"/>
      <c r="DS59" s="540">
        <f>'Лиц-2-М'!EH35</f>
        <v>0</v>
      </c>
      <c r="DT59" s="540"/>
      <c r="DU59" s="540"/>
      <c r="DV59" s="540"/>
      <c r="DW59" s="540"/>
      <c r="DX59" s="540"/>
      <c r="DY59" s="540"/>
      <c r="DZ59" s="540"/>
      <c r="EA59" s="540"/>
      <c r="EB59" s="540"/>
      <c r="EC59" s="540"/>
      <c r="ED59" s="540"/>
      <c r="EE59" s="547"/>
      <c r="EF59" s="548"/>
      <c r="EG59" s="548"/>
      <c r="EH59" s="548"/>
      <c r="EI59" s="548"/>
      <c r="EJ59" s="548"/>
      <c r="EK59" s="548"/>
      <c r="EL59" s="548"/>
      <c r="EM59" s="548"/>
      <c r="EN59" s="549"/>
      <c r="EO59" s="547"/>
      <c r="EP59" s="548"/>
      <c r="EQ59" s="548"/>
      <c r="ER59" s="548"/>
      <c r="ES59" s="548"/>
      <c r="ET59" s="548"/>
      <c r="EU59" s="548"/>
      <c r="EV59" s="548"/>
      <c r="EW59" s="548"/>
      <c r="EX59" s="550"/>
    </row>
    <row r="60" spans="1:154" s="429" customFormat="1" ht="12" customHeight="1">
      <c r="A60" s="558" t="s">
        <v>159</v>
      </c>
      <c r="B60" s="559"/>
      <c r="C60" s="559"/>
      <c r="D60" s="559"/>
      <c r="E60" s="559"/>
      <c r="F60" s="559"/>
      <c r="G60" s="559"/>
      <c r="H60" s="559"/>
      <c r="I60" s="559"/>
      <c r="J60" s="560"/>
      <c r="K60" s="542" t="s">
        <v>269</v>
      </c>
      <c r="L60" s="542"/>
      <c r="M60" s="542"/>
      <c r="N60" s="542"/>
      <c r="O60" s="542"/>
      <c r="P60" s="542"/>
      <c r="Q60" s="542"/>
      <c r="R60" s="542"/>
      <c r="S60" s="542"/>
      <c r="T60" s="542"/>
      <c r="U60" s="542" t="s">
        <v>270</v>
      </c>
      <c r="V60" s="542"/>
      <c r="W60" s="542"/>
      <c r="X60" s="542"/>
      <c r="Y60" s="542"/>
      <c r="Z60" s="542"/>
      <c r="AA60" s="542"/>
      <c r="AB60" s="542"/>
      <c r="AC60" s="542"/>
      <c r="AD60" s="542"/>
      <c r="AE60" s="542"/>
      <c r="AF60" s="542"/>
      <c r="AG60" s="542"/>
      <c r="AH60" s="553" t="s">
        <v>484</v>
      </c>
      <c r="AI60" s="554"/>
      <c r="AJ60" s="554"/>
      <c r="AK60" s="554"/>
      <c r="AL60" s="554"/>
      <c r="AM60" s="554"/>
      <c r="AN60" s="554"/>
      <c r="AO60" s="554"/>
      <c r="AP60" s="554"/>
      <c r="AQ60" s="542" t="s">
        <v>502</v>
      </c>
      <c r="AR60" s="542"/>
      <c r="AS60" s="542"/>
      <c r="AT60" s="542"/>
      <c r="AU60" s="542"/>
      <c r="AV60" s="542"/>
      <c r="AW60" s="542"/>
      <c r="AX60" s="542"/>
      <c r="AY60" s="542"/>
      <c r="AZ60" s="542"/>
      <c r="BA60" s="542"/>
      <c r="BB60" s="542"/>
      <c r="BC60" s="542"/>
      <c r="BD60" s="542"/>
      <c r="BE60" s="542"/>
      <c r="BF60" s="542"/>
      <c r="BG60" s="540">
        <f>'Лиц-2-М'!BV36</f>
        <v>0</v>
      </c>
      <c r="BH60" s="546"/>
      <c r="BI60" s="546"/>
      <c r="BJ60" s="546"/>
      <c r="BK60" s="546"/>
      <c r="BL60" s="546"/>
      <c r="BM60" s="546"/>
      <c r="BN60" s="546"/>
      <c r="BO60" s="546"/>
      <c r="BP60" s="546"/>
      <c r="BQ60" s="546"/>
      <c r="BR60" s="546"/>
      <c r="BS60" s="547"/>
      <c r="BT60" s="548"/>
      <c r="BU60" s="548"/>
      <c r="BV60" s="548"/>
      <c r="BW60" s="548"/>
      <c r="BX60" s="548"/>
      <c r="BY60" s="548"/>
      <c r="BZ60" s="548"/>
      <c r="CA60" s="548"/>
      <c r="CB60" s="549"/>
      <c r="CC60" s="548"/>
      <c r="CD60" s="548"/>
      <c r="CE60" s="548"/>
      <c r="CF60" s="548"/>
      <c r="CG60" s="548"/>
      <c r="CH60" s="548"/>
      <c r="CI60" s="548"/>
      <c r="CJ60" s="548"/>
      <c r="CK60" s="548"/>
      <c r="CL60" s="549"/>
      <c r="CM60" s="540">
        <f>'Лиц-2-М'!DB36</f>
        <v>0</v>
      </c>
      <c r="CN60" s="540"/>
      <c r="CO60" s="540"/>
      <c r="CP60" s="540"/>
      <c r="CQ60" s="540"/>
      <c r="CR60" s="540"/>
      <c r="CS60" s="540"/>
      <c r="CT60" s="540"/>
      <c r="CU60" s="540"/>
      <c r="CV60" s="540"/>
      <c r="CW60" s="540"/>
      <c r="CX60" s="540"/>
      <c r="CY60" s="547"/>
      <c r="CZ60" s="548"/>
      <c r="DA60" s="548"/>
      <c r="DB60" s="548"/>
      <c r="DC60" s="548"/>
      <c r="DD60" s="548"/>
      <c r="DE60" s="548"/>
      <c r="DF60" s="548"/>
      <c r="DG60" s="548"/>
      <c r="DH60" s="549"/>
      <c r="DI60" s="548"/>
      <c r="DJ60" s="548"/>
      <c r="DK60" s="548"/>
      <c r="DL60" s="548"/>
      <c r="DM60" s="548"/>
      <c r="DN60" s="548"/>
      <c r="DO60" s="548"/>
      <c r="DP60" s="548"/>
      <c r="DQ60" s="548"/>
      <c r="DR60" s="549"/>
      <c r="DS60" s="540">
        <f>'Лиц-2-М'!EH36</f>
        <v>0</v>
      </c>
      <c r="DT60" s="540"/>
      <c r="DU60" s="540"/>
      <c r="DV60" s="540"/>
      <c r="DW60" s="540"/>
      <c r="DX60" s="540"/>
      <c r="DY60" s="540"/>
      <c r="DZ60" s="540"/>
      <c r="EA60" s="540"/>
      <c r="EB60" s="540"/>
      <c r="EC60" s="540"/>
      <c r="ED60" s="540"/>
      <c r="EE60" s="547"/>
      <c r="EF60" s="548"/>
      <c r="EG60" s="548"/>
      <c r="EH60" s="548"/>
      <c r="EI60" s="548"/>
      <c r="EJ60" s="548"/>
      <c r="EK60" s="548"/>
      <c r="EL60" s="548"/>
      <c r="EM60" s="548"/>
      <c r="EN60" s="549"/>
      <c r="EO60" s="547"/>
      <c r="EP60" s="548"/>
      <c r="EQ60" s="548"/>
      <c r="ER60" s="548"/>
      <c r="ES60" s="548"/>
      <c r="ET60" s="548"/>
      <c r="EU60" s="548"/>
      <c r="EV60" s="548"/>
      <c r="EW60" s="548"/>
      <c r="EX60" s="550"/>
    </row>
    <row r="61" spans="1:154" s="429" customFormat="1" ht="12.75" customHeight="1">
      <c r="A61" s="541" t="s">
        <v>159</v>
      </c>
      <c r="B61" s="542"/>
      <c r="C61" s="542"/>
      <c r="D61" s="542"/>
      <c r="E61" s="542"/>
      <c r="F61" s="542"/>
      <c r="G61" s="542"/>
      <c r="H61" s="542"/>
      <c r="I61" s="542"/>
      <c r="J61" s="542"/>
      <c r="K61" s="542" t="s">
        <v>269</v>
      </c>
      <c r="L61" s="542"/>
      <c r="M61" s="542"/>
      <c r="N61" s="542"/>
      <c r="O61" s="542"/>
      <c r="P61" s="542"/>
      <c r="Q61" s="542"/>
      <c r="R61" s="542"/>
      <c r="S61" s="542"/>
      <c r="T61" s="542"/>
      <c r="U61" s="542" t="s">
        <v>270</v>
      </c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2"/>
      <c r="AG61" s="542"/>
      <c r="AH61" s="553" t="s">
        <v>641</v>
      </c>
      <c r="AI61" s="554"/>
      <c r="AJ61" s="554"/>
      <c r="AK61" s="554"/>
      <c r="AL61" s="554"/>
      <c r="AM61" s="554"/>
      <c r="AN61" s="554"/>
      <c r="AO61" s="554"/>
      <c r="AP61" s="554"/>
      <c r="AQ61" s="542" t="s">
        <v>488</v>
      </c>
      <c r="AR61" s="542"/>
      <c r="AS61" s="542"/>
      <c r="AT61" s="542"/>
      <c r="AU61" s="542"/>
      <c r="AV61" s="542"/>
      <c r="AW61" s="542"/>
      <c r="AX61" s="542"/>
      <c r="AY61" s="542"/>
      <c r="AZ61" s="542"/>
      <c r="BA61" s="542"/>
      <c r="BB61" s="542"/>
      <c r="BC61" s="542"/>
      <c r="BD61" s="542"/>
      <c r="BE61" s="542"/>
      <c r="BF61" s="542"/>
      <c r="BG61" s="540">
        <f>'Лиц-2-М'!BV37</f>
        <v>380979</v>
      </c>
      <c r="BH61" s="546"/>
      <c r="BI61" s="546"/>
      <c r="BJ61" s="546"/>
      <c r="BK61" s="546"/>
      <c r="BL61" s="546"/>
      <c r="BM61" s="546"/>
      <c r="BN61" s="546"/>
      <c r="BO61" s="546"/>
      <c r="BP61" s="546"/>
      <c r="BQ61" s="546"/>
      <c r="BR61" s="546"/>
      <c r="BS61" s="536"/>
      <c r="BT61" s="537"/>
      <c r="BU61" s="537"/>
      <c r="BV61" s="537"/>
      <c r="BW61" s="537"/>
      <c r="BX61" s="537"/>
      <c r="BY61" s="537"/>
      <c r="BZ61" s="537"/>
      <c r="CA61" s="537"/>
      <c r="CB61" s="538"/>
      <c r="CC61" s="537"/>
      <c r="CD61" s="537"/>
      <c r="CE61" s="537"/>
      <c r="CF61" s="537"/>
      <c r="CG61" s="537"/>
      <c r="CH61" s="537"/>
      <c r="CI61" s="537"/>
      <c r="CJ61" s="537"/>
      <c r="CK61" s="537"/>
      <c r="CL61" s="538"/>
      <c r="CM61" s="540">
        <f>'Лиц-2-М'!DB37</f>
        <v>26100</v>
      </c>
      <c r="CN61" s="540"/>
      <c r="CO61" s="540"/>
      <c r="CP61" s="540"/>
      <c r="CQ61" s="540"/>
      <c r="CR61" s="540"/>
      <c r="CS61" s="540"/>
      <c r="CT61" s="540"/>
      <c r="CU61" s="540"/>
      <c r="CV61" s="540"/>
      <c r="CW61" s="540"/>
      <c r="CX61" s="540"/>
      <c r="CY61" s="536"/>
      <c r="CZ61" s="537"/>
      <c r="DA61" s="537"/>
      <c r="DB61" s="537"/>
      <c r="DC61" s="537"/>
      <c r="DD61" s="537"/>
      <c r="DE61" s="537"/>
      <c r="DF61" s="537"/>
      <c r="DG61" s="537"/>
      <c r="DH61" s="538"/>
      <c r="DI61" s="537"/>
      <c r="DJ61" s="537"/>
      <c r="DK61" s="537"/>
      <c r="DL61" s="537"/>
      <c r="DM61" s="537"/>
      <c r="DN61" s="537"/>
      <c r="DO61" s="537"/>
      <c r="DP61" s="537"/>
      <c r="DQ61" s="537"/>
      <c r="DR61" s="538"/>
      <c r="DS61" s="540">
        <f>'Лиц-2-М'!EH37</f>
        <v>9000</v>
      </c>
      <c r="DT61" s="540"/>
      <c r="DU61" s="540"/>
      <c r="DV61" s="540"/>
      <c r="DW61" s="540"/>
      <c r="DX61" s="540"/>
      <c r="DY61" s="540"/>
      <c r="DZ61" s="540"/>
      <c r="EA61" s="540"/>
      <c r="EB61" s="540"/>
      <c r="EC61" s="540"/>
      <c r="ED61" s="540"/>
      <c r="EE61" s="536"/>
      <c r="EF61" s="537"/>
      <c r="EG61" s="537"/>
      <c r="EH61" s="537"/>
      <c r="EI61" s="537"/>
      <c r="EJ61" s="537"/>
      <c r="EK61" s="537"/>
      <c r="EL61" s="537"/>
      <c r="EM61" s="537"/>
      <c r="EN61" s="538"/>
      <c r="EO61" s="536"/>
      <c r="EP61" s="537"/>
      <c r="EQ61" s="537"/>
      <c r="ER61" s="537"/>
      <c r="ES61" s="537"/>
      <c r="ET61" s="537"/>
      <c r="EU61" s="537"/>
      <c r="EV61" s="537"/>
      <c r="EW61" s="537"/>
      <c r="EX61" s="539"/>
    </row>
    <row r="62" spans="1:154" s="429" customFormat="1" ht="12.75" customHeight="1">
      <c r="A62" s="541" t="s">
        <v>159</v>
      </c>
      <c r="B62" s="542"/>
      <c r="C62" s="542"/>
      <c r="D62" s="542"/>
      <c r="E62" s="542"/>
      <c r="F62" s="542"/>
      <c r="G62" s="542"/>
      <c r="H62" s="542"/>
      <c r="I62" s="542"/>
      <c r="J62" s="542"/>
      <c r="K62" s="542" t="s">
        <v>269</v>
      </c>
      <c r="L62" s="542"/>
      <c r="M62" s="542"/>
      <c r="N62" s="542"/>
      <c r="O62" s="542"/>
      <c r="P62" s="542"/>
      <c r="Q62" s="542"/>
      <c r="R62" s="542"/>
      <c r="S62" s="542"/>
      <c r="T62" s="542"/>
      <c r="U62" s="542" t="s">
        <v>270</v>
      </c>
      <c r="V62" s="542"/>
      <c r="W62" s="542"/>
      <c r="X62" s="542"/>
      <c r="Y62" s="542"/>
      <c r="Z62" s="542"/>
      <c r="AA62" s="542"/>
      <c r="AB62" s="542"/>
      <c r="AC62" s="542"/>
      <c r="AD62" s="542"/>
      <c r="AE62" s="542"/>
      <c r="AF62" s="542"/>
      <c r="AG62" s="542"/>
      <c r="AH62" s="553" t="s">
        <v>641</v>
      </c>
      <c r="AI62" s="554"/>
      <c r="AJ62" s="554"/>
      <c r="AK62" s="554"/>
      <c r="AL62" s="554"/>
      <c r="AM62" s="554"/>
      <c r="AN62" s="554"/>
      <c r="AO62" s="554"/>
      <c r="AP62" s="554"/>
      <c r="AQ62" s="542" t="s">
        <v>489</v>
      </c>
      <c r="AR62" s="542"/>
      <c r="AS62" s="542"/>
      <c r="AT62" s="542"/>
      <c r="AU62" s="542"/>
      <c r="AV62" s="542"/>
      <c r="AW62" s="542"/>
      <c r="AX62" s="542"/>
      <c r="AY62" s="542"/>
      <c r="AZ62" s="542"/>
      <c r="BA62" s="542"/>
      <c r="BB62" s="542"/>
      <c r="BC62" s="542"/>
      <c r="BD62" s="542"/>
      <c r="BE62" s="542"/>
      <c r="BF62" s="542"/>
      <c r="BG62" s="540">
        <f>'Лиц-2-М'!BV38</f>
        <v>131909</v>
      </c>
      <c r="BH62" s="546"/>
      <c r="BI62" s="546"/>
      <c r="BJ62" s="546"/>
      <c r="BK62" s="546"/>
      <c r="BL62" s="546"/>
      <c r="BM62" s="546"/>
      <c r="BN62" s="546"/>
      <c r="BO62" s="546"/>
      <c r="BP62" s="546"/>
      <c r="BQ62" s="546"/>
      <c r="BR62" s="546"/>
      <c r="BS62" s="547"/>
      <c r="BT62" s="548"/>
      <c r="BU62" s="548"/>
      <c r="BV62" s="548"/>
      <c r="BW62" s="548"/>
      <c r="BX62" s="548"/>
      <c r="BY62" s="548"/>
      <c r="BZ62" s="548"/>
      <c r="CA62" s="548"/>
      <c r="CB62" s="549"/>
      <c r="CC62" s="548"/>
      <c r="CD62" s="548"/>
      <c r="CE62" s="548"/>
      <c r="CF62" s="548"/>
      <c r="CG62" s="548"/>
      <c r="CH62" s="548"/>
      <c r="CI62" s="548"/>
      <c r="CJ62" s="548"/>
      <c r="CK62" s="548"/>
      <c r="CL62" s="549"/>
      <c r="CM62" s="540">
        <f>'Лиц-2-М'!DB38</f>
        <v>15200</v>
      </c>
      <c r="CN62" s="540"/>
      <c r="CO62" s="540"/>
      <c r="CP62" s="540"/>
      <c r="CQ62" s="540"/>
      <c r="CR62" s="540"/>
      <c r="CS62" s="540"/>
      <c r="CT62" s="540"/>
      <c r="CU62" s="540"/>
      <c r="CV62" s="540"/>
      <c r="CW62" s="540"/>
      <c r="CX62" s="540"/>
      <c r="CY62" s="547"/>
      <c r="CZ62" s="548"/>
      <c r="DA62" s="548"/>
      <c r="DB62" s="548"/>
      <c r="DC62" s="548"/>
      <c r="DD62" s="548"/>
      <c r="DE62" s="548"/>
      <c r="DF62" s="548"/>
      <c r="DG62" s="548"/>
      <c r="DH62" s="549"/>
      <c r="DI62" s="548"/>
      <c r="DJ62" s="548"/>
      <c r="DK62" s="548"/>
      <c r="DL62" s="548"/>
      <c r="DM62" s="548"/>
      <c r="DN62" s="548"/>
      <c r="DO62" s="548"/>
      <c r="DP62" s="548"/>
      <c r="DQ62" s="548"/>
      <c r="DR62" s="549"/>
      <c r="DS62" s="540">
        <f>'Лиц-2-М'!EH38</f>
        <v>8000</v>
      </c>
      <c r="DT62" s="540"/>
      <c r="DU62" s="540"/>
      <c r="DV62" s="540"/>
      <c r="DW62" s="540"/>
      <c r="DX62" s="540"/>
      <c r="DY62" s="540"/>
      <c r="DZ62" s="540"/>
      <c r="EA62" s="540"/>
      <c r="EB62" s="540"/>
      <c r="EC62" s="540"/>
      <c r="ED62" s="540"/>
      <c r="EE62" s="547"/>
      <c r="EF62" s="548"/>
      <c r="EG62" s="548"/>
      <c r="EH62" s="548"/>
      <c r="EI62" s="548"/>
      <c r="EJ62" s="548"/>
      <c r="EK62" s="548"/>
      <c r="EL62" s="548"/>
      <c r="EM62" s="548"/>
      <c r="EN62" s="549"/>
      <c r="EO62" s="547"/>
      <c r="EP62" s="548"/>
      <c r="EQ62" s="548"/>
      <c r="ER62" s="548"/>
      <c r="ES62" s="548"/>
      <c r="ET62" s="548"/>
      <c r="EU62" s="548"/>
      <c r="EV62" s="548"/>
      <c r="EW62" s="548"/>
      <c r="EX62" s="550"/>
    </row>
    <row r="63" spans="1:154" s="429" customFormat="1" ht="12.75" customHeight="1">
      <c r="A63" s="558" t="s">
        <v>159</v>
      </c>
      <c r="B63" s="559"/>
      <c r="C63" s="559"/>
      <c r="D63" s="559"/>
      <c r="E63" s="559"/>
      <c r="F63" s="559"/>
      <c r="G63" s="559"/>
      <c r="H63" s="559"/>
      <c r="I63" s="559"/>
      <c r="J63" s="560"/>
      <c r="K63" s="542" t="s">
        <v>269</v>
      </c>
      <c r="L63" s="542"/>
      <c r="M63" s="542"/>
      <c r="N63" s="542"/>
      <c r="O63" s="542"/>
      <c r="P63" s="542"/>
      <c r="Q63" s="542"/>
      <c r="R63" s="542"/>
      <c r="S63" s="542"/>
      <c r="T63" s="542"/>
      <c r="U63" s="542" t="s">
        <v>270</v>
      </c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53" t="s">
        <v>503</v>
      </c>
      <c r="AI63" s="554"/>
      <c r="AJ63" s="554"/>
      <c r="AK63" s="554"/>
      <c r="AL63" s="554"/>
      <c r="AM63" s="554"/>
      <c r="AN63" s="554"/>
      <c r="AO63" s="554"/>
      <c r="AP63" s="554"/>
      <c r="AQ63" s="542" t="s">
        <v>504</v>
      </c>
      <c r="AR63" s="542"/>
      <c r="AS63" s="542"/>
      <c r="AT63" s="542"/>
      <c r="AU63" s="542"/>
      <c r="AV63" s="542"/>
      <c r="AW63" s="542"/>
      <c r="AX63" s="542"/>
      <c r="AY63" s="542"/>
      <c r="AZ63" s="542"/>
      <c r="BA63" s="542"/>
      <c r="BB63" s="542"/>
      <c r="BC63" s="542"/>
      <c r="BD63" s="542"/>
      <c r="BE63" s="542"/>
      <c r="BF63" s="542"/>
      <c r="BG63" s="540">
        <f>'Лиц-2-М'!BV39</f>
        <v>15189</v>
      </c>
      <c r="BH63" s="546"/>
      <c r="BI63" s="546"/>
      <c r="BJ63" s="546"/>
      <c r="BK63" s="546"/>
      <c r="BL63" s="546"/>
      <c r="BM63" s="546"/>
      <c r="BN63" s="546"/>
      <c r="BO63" s="546"/>
      <c r="BP63" s="546"/>
      <c r="BQ63" s="546"/>
      <c r="BR63" s="546"/>
      <c r="BS63" s="547"/>
      <c r="BT63" s="548"/>
      <c r="BU63" s="548"/>
      <c r="BV63" s="548"/>
      <c r="BW63" s="548"/>
      <c r="BX63" s="548"/>
      <c r="BY63" s="548"/>
      <c r="BZ63" s="548"/>
      <c r="CA63" s="548"/>
      <c r="CB63" s="549"/>
      <c r="CC63" s="548"/>
      <c r="CD63" s="548"/>
      <c r="CE63" s="548"/>
      <c r="CF63" s="548"/>
      <c r="CG63" s="548"/>
      <c r="CH63" s="548"/>
      <c r="CI63" s="548"/>
      <c r="CJ63" s="548"/>
      <c r="CK63" s="548"/>
      <c r="CL63" s="549"/>
      <c r="CM63" s="540">
        <f>'Лиц-2-М'!DB39</f>
        <v>15189</v>
      </c>
      <c r="CN63" s="540"/>
      <c r="CO63" s="540"/>
      <c r="CP63" s="540"/>
      <c r="CQ63" s="540"/>
      <c r="CR63" s="540"/>
      <c r="CS63" s="540"/>
      <c r="CT63" s="540"/>
      <c r="CU63" s="540"/>
      <c r="CV63" s="540"/>
      <c r="CW63" s="540"/>
      <c r="CX63" s="540"/>
      <c r="CY63" s="547"/>
      <c r="CZ63" s="548"/>
      <c r="DA63" s="548"/>
      <c r="DB63" s="548"/>
      <c r="DC63" s="548"/>
      <c r="DD63" s="548"/>
      <c r="DE63" s="548"/>
      <c r="DF63" s="548"/>
      <c r="DG63" s="548"/>
      <c r="DH63" s="549"/>
      <c r="DI63" s="548"/>
      <c r="DJ63" s="548"/>
      <c r="DK63" s="548"/>
      <c r="DL63" s="548"/>
      <c r="DM63" s="548"/>
      <c r="DN63" s="548"/>
      <c r="DO63" s="548"/>
      <c r="DP63" s="548"/>
      <c r="DQ63" s="548"/>
      <c r="DR63" s="549"/>
      <c r="DS63" s="540">
        <f>'Лиц-2-М'!EH39</f>
        <v>15189</v>
      </c>
      <c r="DT63" s="540"/>
      <c r="DU63" s="540"/>
      <c r="DV63" s="540"/>
      <c r="DW63" s="540"/>
      <c r="DX63" s="540"/>
      <c r="DY63" s="540"/>
      <c r="DZ63" s="540"/>
      <c r="EA63" s="540"/>
      <c r="EB63" s="540"/>
      <c r="EC63" s="540"/>
      <c r="ED63" s="540"/>
      <c r="EE63" s="547"/>
      <c r="EF63" s="548"/>
      <c r="EG63" s="548"/>
      <c r="EH63" s="548"/>
      <c r="EI63" s="548"/>
      <c r="EJ63" s="548"/>
      <c r="EK63" s="548"/>
      <c r="EL63" s="548"/>
      <c r="EM63" s="548"/>
      <c r="EN63" s="549"/>
      <c r="EO63" s="547"/>
      <c r="EP63" s="548"/>
      <c r="EQ63" s="548"/>
      <c r="ER63" s="548"/>
      <c r="ES63" s="548"/>
      <c r="ET63" s="548"/>
      <c r="EU63" s="548"/>
      <c r="EV63" s="548"/>
      <c r="EW63" s="548"/>
      <c r="EX63" s="550"/>
    </row>
    <row r="64" spans="1:154" s="429" customFormat="1" ht="12.75" customHeight="1" thickBot="1">
      <c r="A64" s="558" t="s">
        <v>159</v>
      </c>
      <c r="B64" s="559"/>
      <c r="C64" s="559"/>
      <c r="D64" s="559"/>
      <c r="E64" s="559"/>
      <c r="F64" s="559"/>
      <c r="G64" s="559"/>
      <c r="H64" s="559"/>
      <c r="I64" s="559"/>
      <c r="J64" s="560"/>
      <c r="K64" s="542" t="s">
        <v>269</v>
      </c>
      <c r="L64" s="542"/>
      <c r="M64" s="542"/>
      <c r="N64" s="542"/>
      <c r="O64" s="542"/>
      <c r="P64" s="542"/>
      <c r="Q64" s="542"/>
      <c r="R64" s="542"/>
      <c r="S64" s="542"/>
      <c r="T64" s="542"/>
      <c r="U64" s="542" t="s">
        <v>270</v>
      </c>
      <c r="V64" s="542"/>
      <c r="W64" s="542"/>
      <c r="X64" s="542"/>
      <c r="Y64" s="542"/>
      <c r="Z64" s="542"/>
      <c r="AA64" s="542"/>
      <c r="AB64" s="542"/>
      <c r="AC64" s="542"/>
      <c r="AD64" s="542"/>
      <c r="AE64" s="542"/>
      <c r="AF64" s="542"/>
      <c r="AG64" s="542"/>
      <c r="AH64" s="553" t="s">
        <v>613</v>
      </c>
      <c r="AI64" s="554"/>
      <c r="AJ64" s="554"/>
      <c r="AK64" s="554"/>
      <c r="AL64" s="554"/>
      <c r="AM64" s="554"/>
      <c r="AN64" s="554"/>
      <c r="AO64" s="554"/>
      <c r="AP64" s="554"/>
      <c r="AQ64" s="542" t="s">
        <v>504</v>
      </c>
      <c r="AR64" s="542"/>
      <c r="AS64" s="542"/>
      <c r="AT64" s="542"/>
      <c r="AU64" s="542"/>
      <c r="AV64" s="542"/>
      <c r="AW64" s="542"/>
      <c r="AX64" s="542"/>
      <c r="AY64" s="542"/>
      <c r="AZ64" s="542"/>
      <c r="BA64" s="542"/>
      <c r="BB64" s="542"/>
      <c r="BC64" s="542"/>
      <c r="BD64" s="542"/>
      <c r="BE64" s="542"/>
      <c r="BF64" s="542"/>
      <c r="BG64" s="540">
        <f>'Лиц-2-М'!BV40</f>
        <v>1000</v>
      </c>
      <c r="BH64" s="546"/>
      <c r="BI64" s="546"/>
      <c r="BJ64" s="546"/>
      <c r="BK64" s="546"/>
      <c r="BL64" s="546"/>
      <c r="BM64" s="546"/>
      <c r="BN64" s="546"/>
      <c r="BO64" s="546"/>
      <c r="BP64" s="546"/>
      <c r="BQ64" s="546"/>
      <c r="BR64" s="546"/>
      <c r="BS64" s="547"/>
      <c r="BT64" s="548"/>
      <c r="BU64" s="548"/>
      <c r="BV64" s="548"/>
      <c r="BW64" s="548"/>
      <c r="BX64" s="548"/>
      <c r="BY64" s="548"/>
      <c r="BZ64" s="548"/>
      <c r="CA64" s="548"/>
      <c r="CB64" s="549"/>
      <c r="CC64" s="548"/>
      <c r="CD64" s="548"/>
      <c r="CE64" s="548"/>
      <c r="CF64" s="548"/>
      <c r="CG64" s="548"/>
      <c r="CH64" s="548"/>
      <c r="CI64" s="548"/>
      <c r="CJ64" s="548"/>
      <c r="CK64" s="548"/>
      <c r="CL64" s="549"/>
      <c r="CM64" s="540">
        <f>'Лиц-2-М'!DB40</f>
        <v>1000</v>
      </c>
      <c r="CN64" s="540"/>
      <c r="CO64" s="540"/>
      <c r="CP64" s="540"/>
      <c r="CQ64" s="540"/>
      <c r="CR64" s="540"/>
      <c r="CS64" s="540"/>
      <c r="CT64" s="540"/>
      <c r="CU64" s="540"/>
      <c r="CV64" s="540"/>
      <c r="CW64" s="540"/>
      <c r="CX64" s="540"/>
      <c r="CY64" s="547"/>
      <c r="CZ64" s="548"/>
      <c r="DA64" s="548"/>
      <c r="DB64" s="548"/>
      <c r="DC64" s="548"/>
      <c r="DD64" s="548"/>
      <c r="DE64" s="548"/>
      <c r="DF64" s="548"/>
      <c r="DG64" s="548"/>
      <c r="DH64" s="549"/>
      <c r="DI64" s="548"/>
      <c r="DJ64" s="548"/>
      <c r="DK64" s="548"/>
      <c r="DL64" s="548"/>
      <c r="DM64" s="548"/>
      <c r="DN64" s="548"/>
      <c r="DO64" s="548"/>
      <c r="DP64" s="548"/>
      <c r="DQ64" s="548"/>
      <c r="DR64" s="549"/>
      <c r="DS64" s="540">
        <f>'Лиц-2-М'!EH40</f>
        <v>1000</v>
      </c>
      <c r="DT64" s="540"/>
      <c r="DU64" s="540"/>
      <c r="DV64" s="540"/>
      <c r="DW64" s="540"/>
      <c r="DX64" s="540"/>
      <c r="DY64" s="540"/>
      <c r="DZ64" s="540"/>
      <c r="EA64" s="540"/>
      <c r="EB64" s="540"/>
      <c r="EC64" s="540"/>
      <c r="ED64" s="540"/>
      <c r="EE64" s="547"/>
      <c r="EF64" s="548"/>
      <c r="EG64" s="548"/>
      <c r="EH64" s="548"/>
      <c r="EI64" s="548"/>
      <c r="EJ64" s="548"/>
      <c r="EK64" s="548"/>
      <c r="EL64" s="548"/>
      <c r="EM64" s="548"/>
      <c r="EN64" s="549"/>
      <c r="EO64" s="547"/>
      <c r="EP64" s="548"/>
      <c r="EQ64" s="548"/>
      <c r="ER64" s="548"/>
      <c r="ES64" s="548"/>
      <c r="ET64" s="548"/>
      <c r="EU64" s="548"/>
      <c r="EV64" s="548"/>
      <c r="EW64" s="548"/>
      <c r="EX64" s="550"/>
    </row>
    <row r="65" spans="1:154" s="429" customFormat="1" ht="11.25">
      <c r="A65" s="555" t="s">
        <v>505</v>
      </c>
      <c r="B65" s="555"/>
      <c r="C65" s="555"/>
      <c r="D65" s="555"/>
      <c r="E65" s="555"/>
      <c r="F65" s="555"/>
      <c r="G65" s="555"/>
      <c r="H65" s="555"/>
      <c r="I65" s="555"/>
      <c r="J65" s="555"/>
      <c r="K65" s="555"/>
      <c r="L65" s="555"/>
      <c r="M65" s="555"/>
      <c r="N65" s="555"/>
      <c r="O65" s="555"/>
      <c r="P65" s="555"/>
      <c r="Q65" s="555"/>
      <c r="R65" s="555"/>
      <c r="S65" s="555"/>
      <c r="T65" s="555"/>
      <c r="U65" s="555"/>
      <c r="V65" s="555"/>
      <c r="W65" s="555"/>
      <c r="X65" s="555"/>
      <c r="Y65" s="555"/>
      <c r="Z65" s="555"/>
      <c r="AA65" s="555"/>
      <c r="AB65" s="555"/>
      <c r="AC65" s="555"/>
      <c r="AD65" s="555"/>
      <c r="AE65" s="555"/>
      <c r="AF65" s="555"/>
      <c r="AG65" s="555"/>
      <c r="AH65" s="555"/>
      <c r="AI65" s="555"/>
      <c r="AJ65" s="555"/>
      <c r="AK65" s="555"/>
      <c r="AL65" s="555"/>
      <c r="AM65" s="555"/>
      <c r="AN65" s="555"/>
      <c r="AO65" s="555"/>
      <c r="AP65" s="555"/>
      <c r="AQ65" s="542"/>
      <c r="AR65" s="542"/>
      <c r="AS65" s="542"/>
      <c r="AT65" s="542"/>
      <c r="AU65" s="542"/>
      <c r="AV65" s="542"/>
      <c r="AW65" s="542"/>
      <c r="AX65" s="542"/>
      <c r="AY65" s="542"/>
      <c r="AZ65" s="542"/>
      <c r="BA65" s="542"/>
      <c r="BB65" s="542"/>
      <c r="BC65" s="542"/>
      <c r="BD65" s="542"/>
      <c r="BE65" s="542"/>
      <c r="BF65" s="542"/>
      <c r="BG65" s="551">
        <f>SUM(BG33:BR64)</f>
        <v>3870353</v>
      </c>
      <c r="BH65" s="551"/>
      <c r="BI65" s="551"/>
      <c r="BJ65" s="551"/>
      <c r="BK65" s="551"/>
      <c r="BL65" s="551"/>
      <c r="BM65" s="551"/>
      <c r="BN65" s="551"/>
      <c r="BO65" s="551"/>
      <c r="BP65" s="551"/>
      <c r="BQ65" s="551"/>
      <c r="BR65" s="551"/>
      <c r="BS65" s="551" t="s">
        <v>506</v>
      </c>
      <c r="BT65" s="551"/>
      <c r="BU65" s="551"/>
      <c r="BV65" s="551"/>
      <c r="BW65" s="551"/>
      <c r="BX65" s="551"/>
      <c r="BY65" s="551"/>
      <c r="BZ65" s="551"/>
      <c r="CA65" s="551"/>
      <c r="CB65" s="551"/>
      <c r="CC65" s="551" t="s">
        <v>506</v>
      </c>
      <c r="CD65" s="551"/>
      <c r="CE65" s="551"/>
      <c r="CF65" s="551"/>
      <c r="CG65" s="551"/>
      <c r="CH65" s="551"/>
      <c r="CI65" s="551"/>
      <c r="CJ65" s="551"/>
      <c r="CK65" s="551"/>
      <c r="CL65" s="551"/>
      <c r="CM65" s="551">
        <f>SUM(CM33:CX64)</f>
        <v>3228476</v>
      </c>
      <c r="CN65" s="551"/>
      <c r="CO65" s="551"/>
      <c r="CP65" s="551"/>
      <c r="CQ65" s="551"/>
      <c r="CR65" s="551"/>
      <c r="CS65" s="551"/>
      <c r="CT65" s="551"/>
      <c r="CU65" s="551"/>
      <c r="CV65" s="551"/>
      <c r="CW65" s="551"/>
      <c r="CX65" s="551"/>
      <c r="CY65" s="551" t="s">
        <v>506</v>
      </c>
      <c r="CZ65" s="551"/>
      <c r="DA65" s="551"/>
      <c r="DB65" s="551"/>
      <c r="DC65" s="551"/>
      <c r="DD65" s="551"/>
      <c r="DE65" s="551"/>
      <c r="DF65" s="551"/>
      <c r="DG65" s="551"/>
      <c r="DH65" s="551"/>
      <c r="DI65" s="551" t="s">
        <v>506</v>
      </c>
      <c r="DJ65" s="551"/>
      <c r="DK65" s="551"/>
      <c r="DL65" s="551"/>
      <c r="DM65" s="551"/>
      <c r="DN65" s="551"/>
      <c r="DO65" s="551"/>
      <c r="DP65" s="551"/>
      <c r="DQ65" s="551"/>
      <c r="DR65" s="551"/>
      <c r="DS65" s="551">
        <f>SUM(DS33:ED64)</f>
        <v>3169176</v>
      </c>
      <c r="DT65" s="551"/>
      <c r="DU65" s="551"/>
      <c r="DV65" s="551"/>
      <c r="DW65" s="551"/>
      <c r="DX65" s="551"/>
      <c r="DY65" s="551"/>
      <c r="DZ65" s="551"/>
      <c r="EA65" s="551"/>
      <c r="EB65" s="551"/>
      <c r="EC65" s="551"/>
      <c r="ED65" s="551"/>
      <c r="EE65" s="551" t="s">
        <v>506</v>
      </c>
      <c r="EF65" s="551"/>
      <c r="EG65" s="551"/>
      <c r="EH65" s="551"/>
      <c r="EI65" s="551"/>
      <c r="EJ65" s="551"/>
      <c r="EK65" s="551"/>
      <c r="EL65" s="551"/>
      <c r="EM65" s="551"/>
      <c r="EN65" s="551"/>
      <c r="EO65" s="551" t="s">
        <v>506</v>
      </c>
      <c r="EP65" s="551"/>
      <c r="EQ65" s="551"/>
      <c r="ER65" s="551"/>
      <c r="ES65" s="551"/>
      <c r="ET65" s="551"/>
      <c r="EU65" s="551"/>
      <c r="EV65" s="551"/>
      <c r="EW65" s="551"/>
      <c r="EX65" s="552"/>
    </row>
    <row r="66" spans="1:154" s="429" customFormat="1" ht="12.75" customHeight="1">
      <c r="A66" s="565" t="s">
        <v>159</v>
      </c>
      <c r="B66" s="554"/>
      <c r="C66" s="554"/>
      <c r="D66" s="554"/>
      <c r="E66" s="554"/>
      <c r="F66" s="554"/>
      <c r="G66" s="554"/>
      <c r="H66" s="554"/>
      <c r="I66" s="554"/>
      <c r="J66" s="557"/>
      <c r="K66" s="553" t="s">
        <v>269</v>
      </c>
      <c r="L66" s="554"/>
      <c r="M66" s="554"/>
      <c r="N66" s="554"/>
      <c r="O66" s="554"/>
      <c r="P66" s="554"/>
      <c r="Q66" s="554"/>
      <c r="R66" s="554"/>
      <c r="S66" s="554"/>
      <c r="T66" s="557"/>
      <c r="U66" s="553" t="s">
        <v>404</v>
      </c>
      <c r="V66" s="554"/>
      <c r="W66" s="554"/>
      <c r="X66" s="554"/>
      <c r="Y66" s="554"/>
      <c r="Z66" s="554"/>
      <c r="AA66" s="554"/>
      <c r="AB66" s="554"/>
      <c r="AC66" s="554"/>
      <c r="AD66" s="554"/>
      <c r="AE66" s="554"/>
      <c r="AF66" s="554"/>
      <c r="AG66" s="557"/>
      <c r="AH66" s="553" t="s">
        <v>484</v>
      </c>
      <c r="AI66" s="554"/>
      <c r="AJ66" s="554"/>
      <c r="AK66" s="554"/>
      <c r="AL66" s="554"/>
      <c r="AM66" s="554"/>
      <c r="AN66" s="554"/>
      <c r="AO66" s="554"/>
      <c r="AP66" s="554"/>
      <c r="AQ66" s="542" t="s">
        <v>492</v>
      </c>
      <c r="AR66" s="542"/>
      <c r="AS66" s="542"/>
      <c r="AT66" s="542"/>
      <c r="AU66" s="542"/>
      <c r="AV66" s="542"/>
      <c r="AW66" s="542"/>
      <c r="AX66" s="542"/>
      <c r="AY66" s="542"/>
      <c r="AZ66" s="542"/>
      <c r="BA66" s="542"/>
      <c r="BB66" s="542"/>
      <c r="BC66" s="542"/>
      <c r="BD66" s="542"/>
      <c r="BE66" s="542"/>
      <c r="BF66" s="542"/>
      <c r="BG66" s="540">
        <f>'Лиц-2-М'!BV42</f>
        <v>94000</v>
      </c>
      <c r="BH66" s="540"/>
      <c r="BI66" s="540"/>
      <c r="BJ66" s="540"/>
      <c r="BK66" s="540"/>
      <c r="BL66" s="540"/>
      <c r="BM66" s="540"/>
      <c r="BN66" s="540"/>
      <c r="BO66" s="540"/>
      <c r="BP66" s="540"/>
      <c r="BQ66" s="540"/>
      <c r="BR66" s="540"/>
      <c r="BS66" s="540"/>
      <c r="BT66" s="540"/>
      <c r="BU66" s="540"/>
      <c r="BV66" s="540"/>
      <c r="BW66" s="540"/>
      <c r="BX66" s="540"/>
      <c r="BY66" s="540"/>
      <c r="BZ66" s="540"/>
      <c r="CA66" s="540"/>
      <c r="CB66" s="540"/>
      <c r="CC66" s="540"/>
      <c r="CD66" s="540"/>
      <c r="CE66" s="540"/>
      <c r="CF66" s="540"/>
      <c r="CG66" s="540"/>
      <c r="CH66" s="540"/>
      <c r="CI66" s="540"/>
      <c r="CJ66" s="540"/>
      <c r="CK66" s="540"/>
      <c r="CL66" s="540"/>
      <c r="CM66" s="540">
        <f>'Лиц-2-М'!DB42</f>
        <v>32000</v>
      </c>
      <c r="CN66" s="540"/>
      <c r="CO66" s="540"/>
      <c r="CP66" s="540"/>
      <c r="CQ66" s="540"/>
      <c r="CR66" s="540"/>
      <c r="CS66" s="540"/>
      <c r="CT66" s="540"/>
      <c r="CU66" s="540"/>
      <c r="CV66" s="540"/>
      <c r="CW66" s="540"/>
      <c r="CX66" s="540"/>
      <c r="CY66" s="540"/>
      <c r="CZ66" s="540"/>
      <c r="DA66" s="540"/>
      <c r="DB66" s="540"/>
      <c r="DC66" s="540"/>
      <c r="DD66" s="540"/>
      <c r="DE66" s="540"/>
      <c r="DF66" s="540"/>
      <c r="DG66" s="540"/>
      <c r="DH66" s="540"/>
      <c r="DI66" s="540"/>
      <c r="DJ66" s="540"/>
      <c r="DK66" s="540"/>
      <c r="DL66" s="540"/>
      <c r="DM66" s="540"/>
      <c r="DN66" s="540"/>
      <c r="DO66" s="540"/>
      <c r="DP66" s="540"/>
      <c r="DQ66" s="540"/>
      <c r="DR66" s="540"/>
      <c r="DS66" s="540">
        <f>'Лиц-2-М'!EH42</f>
        <v>9000</v>
      </c>
      <c r="DT66" s="540"/>
      <c r="DU66" s="540"/>
      <c r="DV66" s="540"/>
      <c r="DW66" s="540"/>
      <c r="DX66" s="540"/>
      <c r="DY66" s="540"/>
      <c r="DZ66" s="540"/>
      <c r="EA66" s="540"/>
      <c r="EB66" s="540"/>
      <c r="EC66" s="540"/>
      <c r="ED66" s="540"/>
      <c r="EE66" s="540"/>
      <c r="EF66" s="540"/>
      <c r="EG66" s="540"/>
      <c r="EH66" s="540"/>
      <c r="EI66" s="540"/>
      <c r="EJ66" s="540"/>
      <c r="EK66" s="540"/>
      <c r="EL66" s="540"/>
      <c r="EM66" s="540"/>
      <c r="EN66" s="540"/>
      <c r="EO66" s="540"/>
      <c r="EP66" s="540"/>
      <c r="EQ66" s="540"/>
      <c r="ER66" s="540"/>
      <c r="ES66" s="540"/>
      <c r="ET66" s="540"/>
      <c r="EU66" s="540"/>
      <c r="EV66" s="540"/>
      <c r="EW66" s="540"/>
      <c r="EX66" s="556"/>
    </row>
    <row r="67" spans="1:154" s="429" customFormat="1" ht="12.75" customHeight="1">
      <c r="A67" s="565" t="s">
        <v>159</v>
      </c>
      <c r="B67" s="554"/>
      <c r="C67" s="554"/>
      <c r="D67" s="554"/>
      <c r="E67" s="554"/>
      <c r="F67" s="554"/>
      <c r="G67" s="554"/>
      <c r="H67" s="554"/>
      <c r="I67" s="554"/>
      <c r="J67" s="557"/>
      <c r="K67" s="553" t="s">
        <v>269</v>
      </c>
      <c r="L67" s="554"/>
      <c r="M67" s="554"/>
      <c r="N67" s="554"/>
      <c r="O67" s="554"/>
      <c r="P67" s="554"/>
      <c r="Q67" s="554"/>
      <c r="R67" s="554"/>
      <c r="S67" s="554"/>
      <c r="T67" s="557"/>
      <c r="U67" s="553" t="s">
        <v>404</v>
      </c>
      <c r="V67" s="554"/>
      <c r="W67" s="554"/>
      <c r="X67" s="554"/>
      <c r="Y67" s="554"/>
      <c r="Z67" s="554"/>
      <c r="AA67" s="554"/>
      <c r="AB67" s="554"/>
      <c r="AC67" s="554"/>
      <c r="AD67" s="554"/>
      <c r="AE67" s="554"/>
      <c r="AF67" s="554"/>
      <c r="AG67" s="557"/>
      <c r="AH67" s="553" t="s">
        <v>484</v>
      </c>
      <c r="AI67" s="554"/>
      <c r="AJ67" s="554"/>
      <c r="AK67" s="554"/>
      <c r="AL67" s="554"/>
      <c r="AM67" s="554"/>
      <c r="AN67" s="554"/>
      <c r="AO67" s="554"/>
      <c r="AP67" s="554"/>
      <c r="AQ67" s="542" t="s">
        <v>481</v>
      </c>
      <c r="AR67" s="542"/>
      <c r="AS67" s="542"/>
      <c r="AT67" s="542"/>
      <c r="AU67" s="542"/>
      <c r="AV67" s="542"/>
      <c r="AW67" s="542"/>
      <c r="AX67" s="542"/>
      <c r="AY67" s="542"/>
      <c r="AZ67" s="542"/>
      <c r="BA67" s="542"/>
      <c r="BB67" s="542"/>
      <c r="BC67" s="542"/>
      <c r="BD67" s="542"/>
      <c r="BE67" s="542"/>
      <c r="BF67" s="542"/>
      <c r="BG67" s="540">
        <f>'Лиц-2-М'!BV43</f>
        <v>0</v>
      </c>
      <c r="BH67" s="540"/>
      <c r="BI67" s="540"/>
      <c r="BJ67" s="540"/>
      <c r="BK67" s="540"/>
      <c r="BL67" s="540"/>
      <c r="BM67" s="540"/>
      <c r="BN67" s="540"/>
      <c r="BO67" s="540"/>
      <c r="BP67" s="540"/>
      <c r="BQ67" s="540"/>
      <c r="BR67" s="540"/>
      <c r="BS67" s="540"/>
      <c r="BT67" s="540"/>
      <c r="BU67" s="540"/>
      <c r="BV67" s="540"/>
      <c r="BW67" s="540"/>
      <c r="BX67" s="540"/>
      <c r="BY67" s="540"/>
      <c r="BZ67" s="540"/>
      <c r="CA67" s="540"/>
      <c r="CB67" s="540"/>
      <c r="CC67" s="540"/>
      <c r="CD67" s="540"/>
      <c r="CE67" s="540"/>
      <c r="CF67" s="540"/>
      <c r="CG67" s="540"/>
      <c r="CH67" s="540"/>
      <c r="CI67" s="540"/>
      <c r="CJ67" s="540"/>
      <c r="CK67" s="540"/>
      <c r="CL67" s="540"/>
      <c r="CM67" s="540">
        <f>'Лиц-2-М'!DB43</f>
        <v>0</v>
      </c>
      <c r="CN67" s="540"/>
      <c r="CO67" s="540"/>
      <c r="CP67" s="540"/>
      <c r="CQ67" s="540"/>
      <c r="CR67" s="540"/>
      <c r="CS67" s="540"/>
      <c r="CT67" s="540"/>
      <c r="CU67" s="540"/>
      <c r="CV67" s="540"/>
      <c r="CW67" s="540"/>
      <c r="CX67" s="540"/>
      <c r="CY67" s="540"/>
      <c r="CZ67" s="540"/>
      <c r="DA67" s="540"/>
      <c r="DB67" s="540"/>
      <c r="DC67" s="540"/>
      <c r="DD67" s="540"/>
      <c r="DE67" s="540"/>
      <c r="DF67" s="540"/>
      <c r="DG67" s="540"/>
      <c r="DH67" s="540"/>
      <c r="DI67" s="540"/>
      <c r="DJ67" s="540"/>
      <c r="DK67" s="540"/>
      <c r="DL67" s="540"/>
      <c r="DM67" s="540"/>
      <c r="DN67" s="540"/>
      <c r="DO67" s="540"/>
      <c r="DP67" s="540"/>
      <c r="DQ67" s="540"/>
      <c r="DR67" s="540"/>
      <c r="DS67" s="540">
        <f>'Лиц-2-М'!EH43</f>
        <v>0</v>
      </c>
      <c r="DT67" s="540"/>
      <c r="DU67" s="540"/>
      <c r="DV67" s="540"/>
      <c r="DW67" s="540"/>
      <c r="DX67" s="540"/>
      <c r="DY67" s="540"/>
      <c r="DZ67" s="540"/>
      <c r="EA67" s="540"/>
      <c r="EB67" s="540"/>
      <c r="EC67" s="540"/>
      <c r="ED67" s="540"/>
      <c r="EE67" s="540"/>
      <c r="EF67" s="540"/>
      <c r="EG67" s="540"/>
      <c r="EH67" s="540"/>
      <c r="EI67" s="540"/>
      <c r="EJ67" s="540"/>
      <c r="EK67" s="540"/>
      <c r="EL67" s="540"/>
      <c r="EM67" s="540"/>
      <c r="EN67" s="540"/>
      <c r="EO67" s="540"/>
      <c r="EP67" s="540"/>
      <c r="EQ67" s="540"/>
      <c r="ER67" s="540"/>
      <c r="ES67" s="540"/>
      <c r="ET67" s="540"/>
      <c r="EU67" s="540"/>
      <c r="EV67" s="540"/>
      <c r="EW67" s="540"/>
      <c r="EX67" s="556"/>
    </row>
    <row r="68" spans="1:154" s="429" customFormat="1" ht="12.75" customHeight="1" thickBot="1">
      <c r="A68" s="565" t="s">
        <v>159</v>
      </c>
      <c r="B68" s="554"/>
      <c r="C68" s="554"/>
      <c r="D68" s="554"/>
      <c r="E68" s="554"/>
      <c r="F68" s="554"/>
      <c r="G68" s="554"/>
      <c r="H68" s="554"/>
      <c r="I68" s="554"/>
      <c r="J68" s="557"/>
      <c r="K68" s="553" t="s">
        <v>269</v>
      </c>
      <c r="L68" s="554"/>
      <c r="M68" s="554"/>
      <c r="N68" s="554"/>
      <c r="O68" s="554"/>
      <c r="P68" s="554"/>
      <c r="Q68" s="554"/>
      <c r="R68" s="554"/>
      <c r="S68" s="554"/>
      <c r="T68" s="557"/>
      <c r="U68" s="553" t="s">
        <v>404</v>
      </c>
      <c r="V68" s="554"/>
      <c r="W68" s="554"/>
      <c r="X68" s="554"/>
      <c r="Y68" s="554"/>
      <c r="Z68" s="554"/>
      <c r="AA68" s="554"/>
      <c r="AB68" s="554"/>
      <c r="AC68" s="554"/>
      <c r="AD68" s="554"/>
      <c r="AE68" s="554"/>
      <c r="AF68" s="554"/>
      <c r="AG68" s="557"/>
      <c r="AH68" s="553" t="s">
        <v>484</v>
      </c>
      <c r="AI68" s="554"/>
      <c r="AJ68" s="554"/>
      <c r="AK68" s="554"/>
      <c r="AL68" s="554"/>
      <c r="AM68" s="554"/>
      <c r="AN68" s="554"/>
      <c r="AO68" s="554"/>
      <c r="AP68" s="554"/>
      <c r="AQ68" s="542" t="s">
        <v>499</v>
      </c>
      <c r="AR68" s="542"/>
      <c r="AS68" s="542"/>
      <c r="AT68" s="542"/>
      <c r="AU68" s="542"/>
      <c r="AV68" s="542"/>
      <c r="AW68" s="542"/>
      <c r="AX68" s="542"/>
      <c r="AY68" s="542"/>
      <c r="AZ68" s="542"/>
      <c r="BA68" s="542"/>
      <c r="BB68" s="542"/>
      <c r="BC68" s="542"/>
      <c r="BD68" s="542"/>
      <c r="BE68" s="542"/>
      <c r="BF68" s="542"/>
      <c r="BG68" s="540">
        <f>'Лиц-2-М'!BV44</f>
        <v>0</v>
      </c>
      <c r="BH68" s="540"/>
      <c r="BI68" s="540"/>
      <c r="BJ68" s="540"/>
      <c r="BK68" s="540"/>
      <c r="BL68" s="540"/>
      <c r="BM68" s="540"/>
      <c r="BN68" s="540"/>
      <c r="BO68" s="540"/>
      <c r="BP68" s="540"/>
      <c r="BQ68" s="540"/>
      <c r="BR68" s="540"/>
      <c r="BS68" s="540"/>
      <c r="BT68" s="540"/>
      <c r="BU68" s="540"/>
      <c r="BV68" s="540"/>
      <c r="BW68" s="540"/>
      <c r="BX68" s="540"/>
      <c r="BY68" s="540"/>
      <c r="BZ68" s="540"/>
      <c r="CA68" s="540"/>
      <c r="CB68" s="540"/>
      <c r="CC68" s="540"/>
      <c r="CD68" s="540"/>
      <c r="CE68" s="540"/>
      <c r="CF68" s="540"/>
      <c r="CG68" s="540"/>
      <c r="CH68" s="540"/>
      <c r="CI68" s="540"/>
      <c r="CJ68" s="540"/>
      <c r="CK68" s="540"/>
      <c r="CL68" s="540"/>
      <c r="CM68" s="540">
        <f>'Лиц-2-М'!DB44</f>
        <v>1000</v>
      </c>
      <c r="CN68" s="540"/>
      <c r="CO68" s="540"/>
      <c r="CP68" s="540"/>
      <c r="CQ68" s="540"/>
      <c r="CR68" s="540"/>
      <c r="CS68" s="540"/>
      <c r="CT68" s="540"/>
      <c r="CU68" s="540"/>
      <c r="CV68" s="540"/>
      <c r="CW68" s="540"/>
      <c r="CX68" s="540"/>
      <c r="CY68" s="540"/>
      <c r="CZ68" s="540"/>
      <c r="DA68" s="540"/>
      <c r="DB68" s="540"/>
      <c r="DC68" s="540"/>
      <c r="DD68" s="540"/>
      <c r="DE68" s="540"/>
      <c r="DF68" s="540"/>
      <c r="DG68" s="540"/>
      <c r="DH68" s="540"/>
      <c r="DI68" s="540"/>
      <c r="DJ68" s="540"/>
      <c r="DK68" s="540"/>
      <c r="DL68" s="540"/>
      <c r="DM68" s="540"/>
      <c r="DN68" s="540"/>
      <c r="DO68" s="540"/>
      <c r="DP68" s="540"/>
      <c r="DQ68" s="540"/>
      <c r="DR68" s="540"/>
      <c r="DS68" s="540">
        <f>'Лиц-2-М'!EH44</f>
        <v>1000</v>
      </c>
      <c r="DT68" s="540"/>
      <c r="DU68" s="540"/>
      <c r="DV68" s="540"/>
      <c r="DW68" s="540"/>
      <c r="DX68" s="540"/>
      <c r="DY68" s="540"/>
      <c r="DZ68" s="540"/>
      <c r="EA68" s="540"/>
      <c r="EB68" s="540"/>
      <c r="EC68" s="540"/>
      <c r="ED68" s="540"/>
      <c r="EE68" s="540"/>
      <c r="EF68" s="540"/>
      <c r="EG68" s="540"/>
      <c r="EH68" s="540"/>
      <c r="EI68" s="540"/>
      <c r="EJ68" s="540"/>
      <c r="EK68" s="540"/>
      <c r="EL68" s="540"/>
      <c r="EM68" s="540"/>
      <c r="EN68" s="540"/>
      <c r="EO68" s="540"/>
      <c r="EP68" s="540"/>
      <c r="EQ68" s="540"/>
      <c r="ER68" s="540"/>
      <c r="ES68" s="540"/>
      <c r="ET68" s="540"/>
      <c r="EU68" s="540"/>
      <c r="EV68" s="540"/>
      <c r="EW68" s="540"/>
      <c r="EX68" s="556"/>
    </row>
    <row r="69" spans="1:154" s="429" customFormat="1" ht="11.25">
      <c r="A69" s="555" t="s">
        <v>505</v>
      </c>
      <c r="B69" s="555"/>
      <c r="C69" s="555"/>
      <c r="D69" s="555"/>
      <c r="E69" s="555"/>
      <c r="F69" s="555"/>
      <c r="G69" s="555"/>
      <c r="H69" s="555"/>
      <c r="I69" s="555"/>
      <c r="J69" s="555"/>
      <c r="K69" s="555"/>
      <c r="L69" s="555"/>
      <c r="M69" s="555"/>
      <c r="N69" s="555"/>
      <c r="O69" s="555"/>
      <c r="P69" s="555"/>
      <c r="Q69" s="555"/>
      <c r="R69" s="555"/>
      <c r="S69" s="555"/>
      <c r="T69" s="555"/>
      <c r="U69" s="555"/>
      <c r="V69" s="555"/>
      <c r="W69" s="555"/>
      <c r="X69" s="555"/>
      <c r="Y69" s="555"/>
      <c r="Z69" s="555"/>
      <c r="AA69" s="555"/>
      <c r="AB69" s="555"/>
      <c r="AC69" s="555"/>
      <c r="AD69" s="555"/>
      <c r="AE69" s="555"/>
      <c r="AF69" s="555"/>
      <c r="AG69" s="555"/>
      <c r="AH69" s="555"/>
      <c r="AI69" s="555"/>
      <c r="AJ69" s="555"/>
      <c r="AK69" s="555"/>
      <c r="AL69" s="555"/>
      <c r="AM69" s="555"/>
      <c r="AN69" s="555"/>
      <c r="AO69" s="555"/>
      <c r="AP69" s="555"/>
      <c r="AQ69" s="542"/>
      <c r="AR69" s="542"/>
      <c r="AS69" s="542"/>
      <c r="AT69" s="542"/>
      <c r="AU69" s="542"/>
      <c r="AV69" s="542"/>
      <c r="AW69" s="542"/>
      <c r="AX69" s="542"/>
      <c r="AY69" s="542"/>
      <c r="AZ69" s="542"/>
      <c r="BA69" s="542"/>
      <c r="BB69" s="542"/>
      <c r="BC69" s="542"/>
      <c r="BD69" s="542"/>
      <c r="BE69" s="542"/>
      <c r="BF69" s="542"/>
      <c r="BG69" s="551">
        <f>SUM(BG66:BR68)</f>
        <v>94000</v>
      </c>
      <c r="BH69" s="551"/>
      <c r="BI69" s="551"/>
      <c r="BJ69" s="551"/>
      <c r="BK69" s="551"/>
      <c r="BL69" s="551"/>
      <c r="BM69" s="551"/>
      <c r="BN69" s="551"/>
      <c r="BO69" s="551"/>
      <c r="BP69" s="551"/>
      <c r="BQ69" s="551"/>
      <c r="BR69" s="551"/>
      <c r="BS69" s="551" t="s">
        <v>506</v>
      </c>
      <c r="BT69" s="551"/>
      <c r="BU69" s="551"/>
      <c r="BV69" s="551"/>
      <c r="BW69" s="551"/>
      <c r="BX69" s="551"/>
      <c r="BY69" s="551"/>
      <c r="BZ69" s="551"/>
      <c r="CA69" s="551"/>
      <c r="CB69" s="551"/>
      <c r="CC69" s="551" t="s">
        <v>506</v>
      </c>
      <c r="CD69" s="551"/>
      <c r="CE69" s="551"/>
      <c r="CF69" s="551"/>
      <c r="CG69" s="551"/>
      <c r="CH69" s="551"/>
      <c r="CI69" s="551"/>
      <c r="CJ69" s="551"/>
      <c r="CK69" s="551"/>
      <c r="CL69" s="551"/>
      <c r="CM69" s="551">
        <f>SUM(CM66:CX68)</f>
        <v>33000</v>
      </c>
      <c r="CN69" s="551"/>
      <c r="CO69" s="551"/>
      <c r="CP69" s="551"/>
      <c r="CQ69" s="551"/>
      <c r="CR69" s="551"/>
      <c r="CS69" s="551"/>
      <c r="CT69" s="551"/>
      <c r="CU69" s="551"/>
      <c r="CV69" s="551"/>
      <c r="CW69" s="551"/>
      <c r="CX69" s="551"/>
      <c r="CY69" s="551" t="s">
        <v>506</v>
      </c>
      <c r="CZ69" s="551"/>
      <c r="DA69" s="551"/>
      <c r="DB69" s="551"/>
      <c r="DC69" s="551"/>
      <c r="DD69" s="551"/>
      <c r="DE69" s="551"/>
      <c r="DF69" s="551"/>
      <c r="DG69" s="551"/>
      <c r="DH69" s="551"/>
      <c r="DI69" s="551" t="s">
        <v>506</v>
      </c>
      <c r="DJ69" s="551"/>
      <c r="DK69" s="551"/>
      <c r="DL69" s="551"/>
      <c r="DM69" s="551"/>
      <c r="DN69" s="551"/>
      <c r="DO69" s="551"/>
      <c r="DP69" s="551"/>
      <c r="DQ69" s="551"/>
      <c r="DR69" s="551"/>
      <c r="DS69" s="551">
        <f>SUM(DS66:ED68)</f>
        <v>10000</v>
      </c>
      <c r="DT69" s="551"/>
      <c r="DU69" s="551"/>
      <c r="DV69" s="551"/>
      <c r="DW69" s="551"/>
      <c r="DX69" s="551"/>
      <c r="DY69" s="551"/>
      <c r="DZ69" s="551"/>
      <c r="EA69" s="551"/>
      <c r="EB69" s="551"/>
      <c r="EC69" s="551"/>
      <c r="ED69" s="551"/>
      <c r="EE69" s="551" t="s">
        <v>506</v>
      </c>
      <c r="EF69" s="551"/>
      <c r="EG69" s="551"/>
      <c r="EH69" s="551"/>
      <c r="EI69" s="551"/>
      <c r="EJ69" s="551"/>
      <c r="EK69" s="551"/>
      <c r="EL69" s="551"/>
      <c r="EM69" s="551"/>
      <c r="EN69" s="551"/>
      <c r="EO69" s="551" t="s">
        <v>506</v>
      </c>
      <c r="EP69" s="551"/>
      <c r="EQ69" s="551"/>
      <c r="ER69" s="551"/>
      <c r="ES69" s="551"/>
      <c r="ET69" s="551"/>
      <c r="EU69" s="551"/>
      <c r="EV69" s="551"/>
      <c r="EW69" s="551"/>
      <c r="EX69" s="552"/>
    </row>
    <row r="70" spans="1:154" s="429" customFormat="1" ht="12.75" customHeight="1">
      <c r="A70" s="565" t="s">
        <v>159</v>
      </c>
      <c r="B70" s="554"/>
      <c r="C70" s="554"/>
      <c r="D70" s="554"/>
      <c r="E70" s="554"/>
      <c r="F70" s="554"/>
      <c r="G70" s="554"/>
      <c r="H70" s="554"/>
      <c r="I70" s="554"/>
      <c r="J70" s="557"/>
      <c r="K70" s="553" t="s">
        <v>269</v>
      </c>
      <c r="L70" s="554"/>
      <c r="M70" s="554"/>
      <c r="N70" s="554"/>
      <c r="O70" s="554"/>
      <c r="P70" s="554"/>
      <c r="Q70" s="554"/>
      <c r="R70" s="554"/>
      <c r="S70" s="554"/>
      <c r="T70" s="557"/>
      <c r="U70" s="553" t="s">
        <v>405</v>
      </c>
      <c r="V70" s="554"/>
      <c r="W70" s="554"/>
      <c r="X70" s="554"/>
      <c r="Y70" s="554"/>
      <c r="Z70" s="554"/>
      <c r="AA70" s="554"/>
      <c r="AB70" s="554"/>
      <c r="AC70" s="554"/>
      <c r="AD70" s="554"/>
      <c r="AE70" s="554"/>
      <c r="AF70" s="554"/>
      <c r="AG70" s="557"/>
      <c r="AH70" s="553" t="s">
        <v>476</v>
      </c>
      <c r="AI70" s="554"/>
      <c r="AJ70" s="554"/>
      <c r="AK70" s="554"/>
      <c r="AL70" s="554"/>
      <c r="AM70" s="554"/>
      <c r="AN70" s="554"/>
      <c r="AO70" s="554"/>
      <c r="AP70" s="554"/>
      <c r="AQ70" s="542" t="s">
        <v>477</v>
      </c>
      <c r="AR70" s="542"/>
      <c r="AS70" s="542"/>
      <c r="AT70" s="542"/>
      <c r="AU70" s="542"/>
      <c r="AV70" s="542"/>
      <c r="AW70" s="542"/>
      <c r="AX70" s="542"/>
      <c r="AY70" s="542"/>
      <c r="AZ70" s="542"/>
      <c r="BA70" s="542"/>
      <c r="BB70" s="542"/>
      <c r="BC70" s="542"/>
      <c r="BD70" s="542"/>
      <c r="BE70" s="542"/>
      <c r="BF70" s="542"/>
      <c r="BG70" s="540">
        <f>'Лиц-2-М'!BV46</f>
        <v>0</v>
      </c>
      <c r="BH70" s="540"/>
      <c r="BI70" s="540"/>
      <c r="BJ70" s="540"/>
      <c r="BK70" s="540"/>
      <c r="BL70" s="540"/>
      <c r="BM70" s="540"/>
      <c r="BN70" s="540"/>
      <c r="BO70" s="540"/>
      <c r="BP70" s="540"/>
      <c r="BQ70" s="540"/>
      <c r="BR70" s="540"/>
      <c r="BS70" s="540"/>
      <c r="BT70" s="540"/>
      <c r="BU70" s="540"/>
      <c r="BV70" s="540"/>
      <c r="BW70" s="540"/>
      <c r="BX70" s="540"/>
      <c r="BY70" s="540"/>
      <c r="BZ70" s="540"/>
      <c r="CA70" s="540"/>
      <c r="CB70" s="540"/>
      <c r="CC70" s="540"/>
      <c r="CD70" s="540"/>
      <c r="CE70" s="540"/>
      <c r="CF70" s="540"/>
      <c r="CG70" s="540"/>
      <c r="CH70" s="540"/>
      <c r="CI70" s="540"/>
      <c r="CJ70" s="540"/>
      <c r="CK70" s="540"/>
      <c r="CL70" s="540"/>
      <c r="CM70" s="540">
        <f>'Лиц-2-М'!DB46</f>
        <v>0</v>
      </c>
      <c r="CN70" s="540"/>
      <c r="CO70" s="540"/>
      <c r="CP70" s="540"/>
      <c r="CQ70" s="540"/>
      <c r="CR70" s="540"/>
      <c r="CS70" s="540"/>
      <c r="CT70" s="540"/>
      <c r="CU70" s="540"/>
      <c r="CV70" s="540"/>
      <c r="CW70" s="540"/>
      <c r="CX70" s="540"/>
      <c r="CY70" s="540"/>
      <c r="CZ70" s="540"/>
      <c r="DA70" s="540"/>
      <c r="DB70" s="540"/>
      <c r="DC70" s="540"/>
      <c r="DD70" s="540"/>
      <c r="DE70" s="540"/>
      <c r="DF70" s="540"/>
      <c r="DG70" s="540"/>
      <c r="DH70" s="540"/>
      <c r="DI70" s="540"/>
      <c r="DJ70" s="540"/>
      <c r="DK70" s="540"/>
      <c r="DL70" s="540"/>
      <c r="DM70" s="540"/>
      <c r="DN70" s="540"/>
      <c r="DO70" s="540"/>
      <c r="DP70" s="540"/>
      <c r="DQ70" s="540"/>
      <c r="DR70" s="540"/>
      <c r="DS70" s="540">
        <f>'Лиц-2-М'!EH46</f>
        <v>0</v>
      </c>
      <c r="DT70" s="540"/>
      <c r="DU70" s="540"/>
      <c r="DV70" s="540"/>
      <c r="DW70" s="540"/>
      <c r="DX70" s="540"/>
      <c r="DY70" s="540"/>
      <c r="DZ70" s="540"/>
      <c r="EA70" s="540"/>
      <c r="EB70" s="540"/>
      <c r="EC70" s="540"/>
      <c r="ED70" s="540"/>
      <c r="EE70" s="540"/>
      <c r="EF70" s="540"/>
      <c r="EG70" s="540"/>
      <c r="EH70" s="540"/>
      <c r="EI70" s="540"/>
      <c r="EJ70" s="540"/>
      <c r="EK70" s="540"/>
      <c r="EL70" s="540"/>
      <c r="EM70" s="540"/>
      <c r="EN70" s="540"/>
      <c r="EO70" s="540"/>
      <c r="EP70" s="540"/>
      <c r="EQ70" s="540"/>
      <c r="ER70" s="540"/>
      <c r="ES70" s="540"/>
      <c r="ET70" s="540"/>
      <c r="EU70" s="540"/>
      <c r="EV70" s="540"/>
      <c r="EW70" s="540"/>
      <c r="EX70" s="556"/>
    </row>
    <row r="71" spans="1:154" s="429" customFormat="1" ht="12.75" customHeight="1">
      <c r="A71" s="565" t="s">
        <v>159</v>
      </c>
      <c r="B71" s="554"/>
      <c r="C71" s="554"/>
      <c r="D71" s="554"/>
      <c r="E71" s="554"/>
      <c r="F71" s="554"/>
      <c r="G71" s="554"/>
      <c r="H71" s="554"/>
      <c r="I71" s="554"/>
      <c r="J71" s="557"/>
      <c r="K71" s="553" t="s">
        <v>269</v>
      </c>
      <c r="L71" s="554"/>
      <c r="M71" s="554"/>
      <c r="N71" s="554"/>
      <c r="O71" s="554"/>
      <c r="P71" s="554"/>
      <c r="Q71" s="554"/>
      <c r="R71" s="554"/>
      <c r="S71" s="554"/>
      <c r="T71" s="557"/>
      <c r="U71" s="553" t="s">
        <v>405</v>
      </c>
      <c r="V71" s="554"/>
      <c r="W71" s="554"/>
      <c r="X71" s="554"/>
      <c r="Y71" s="554"/>
      <c r="Z71" s="554"/>
      <c r="AA71" s="554"/>
      <c r="AB71" s="554"/>
      <c r="AC71" s="554"/>
      <c r="AD71" s="554"/>
      <c r="AE71" s="554"/>
      <c r="AF71" s="554"/>
      <c r="AG71" s="557"/>
      <c r="AH71" s="553" t="s">
        <v>482</v>
      </c>
      <c r="AI71" s="554"/>
      <c r="AJ71" s="554"/>
      <c r="AK71" s="554"/>
      <c r="AL71" s="554"/>
      <c r="AM71" s="554"/>
      <c r="AN71" s="554"/>
      <c r="AO71" s="554"/>
      <c r="AP71" s="554"/>
      <c r="AQ71" s="542" t="s">
        <v>483</v>
      </c>
      <c r="AR71" s="542"/>
      <c r="AS71" s="542"/>
      <c r="AT71" s="542"/>
      <c r="AU71" s="542"/>
      <c r="AV71" s="542"/>
      <c r="AW71" s="542"/>
      <c r="AX71" s="542"/>
      <c r="AY71" s="542"/>
      <c r="AZ71" s="542"/>
      <c r="BA71" s="542"/>
      <c r="BB71" s="542"/>
      <c r="BC71" s="542"/>
      <c r="BD71" s="542"/>
      <c r="BE71" s="542"/>
      <c r="BF71" s="542"/>
      <c r="BG71" s="540">
        <f>'Лиц-2-М'!BV47</f>
        <v>0</v>
      </c>
      <c r="BH71" s="540"/>
      <c r="BI71" s="540"/>
      <c r="BJ71" s="540"/>
      <c r="BK71" s="540"/>
      <c r="BL71" s="540"/>
      <c r="BM71" s="540"/>
      <c r="BN71" s="540"/>
      <c r="BO71" s="540"/>
      <c r="BP71" s="540"/>
      <c r="BQ71" s="540"/>
      <c r="BR71" s="540"/>
      <c r="BS71" s="540"/>
      <c r="BT71" s="540"/>
      <c r="BU71" s="540"/>
      <c r="BV71" s="540"/>
      <c r="BW71" s="540"/>
      <c r="BX71" s="540"/>
      <c r="BY71" s="540"/>
      <c r="BZ71" s="540"/>
      <c r="CA71" s="540"/>
      <c r="CB71" s="540"/>
      <c r="CC71" s="540"/>
      <c r="CD71" s="540"/>
      <c r="CE71" s="540"/>
      <c r="CF71" s="540"/>
      <c r="CG71" s="540"/>
      <c r="CH71" s="540"/>
      <c r="CI71" s="540"/>
      <c r="CJ71" s="540"/>
      <c r="CK71" s="540"/>
      <c r="CL71" s="540"/>
      <c r="CM71" s="540">
        <f>'Лиц-2-М'!DB47</f>
        <v>0</v>
      </c>
      <c r="CN71" s="540"/>
      <c r="CO71" s="540"/>
      <c r="CP71" s="540"/>
      <c r="CQ71" s="540"/>
      <c r="CR71" s="540"/>
      <c r="CS71" s="540"/>
      <c r="CT71" s="540"/>
      <c r="CU71" s="540"/>
      <c r="CV71" s="540"/>
      <c r="CW71" s="540"/>
      <c r="CX71" s="540"/>
      <c r="CY71" s="540"/>
      <c r="CZ71" s="540"/>
      <c r="DA71" s="540"/>
      <c r="DB71" s="540"/>
      <c r="DC71" s="540"/>
      <c r="DD71" s="540"/>
      <c r="DE71" s="540"/>
      <c r="DF71" s="540"/>
      <c r="DG71" s="540"/>
      <c r="DH71" s="540"/>
      <c r="DI71" s="540"/>
      <c r="DJ71" s="540"/>
      <c r="DK71" s="540"/>
      <c r="DL71" s="540"/>
      <c r="DM71" s="540"/>
      <c r="DN71" s="540"/>
      <c r="DO71" s="540"/>
      <c r="DP71" s="540"/>
      <c r="DQ71" s="540"/>
      <c r="DR71" s="540"/>
      <c r="DS71" s="540">
        <f>'Лиц-2-М'!EH47</f>
        <v>0</v>
      </c>
      <c r="DT71" s="540"/>
      <c r="DU71" s="540"/>
      <c r="DV71" s="540"/>
      <c r="DW71" s="540"/>
      <c r="DX71" s="540"/>
      <c r="DY71" s="540"/>
      <c r="DZ71" s="540"/>
      <c r="EA71" s="540"/>
      <c r="EB71" s="540"/>
      <c r="EC71" s="540"/>
      <c r="ED71" s="540"/>
      <c r="EE71" s="540"/>
      <c r="EF71" s="540"/>
      <c r="EG71" s="540"/>
      <c r="EH71" s="540"/>
      <c r="EI71" s="540"/>
      <c r="EJ71" s="540"/>
      <c r="EK71" s="540"/>
      <c r="EL71" s="540"/>
      <c r="EM71" s="540"/>
      <c r="EN71" s="540"/>
      <c r="EO71" s="540"/>
      <c r="EP71" s="540"/>
      <c r="EQ71" s="540"/>
      <c r="ER71" s="540"/>
      <c r="ES71" s="540"/>
      <c r="ET71" s="540"/>
      <c r="EU71" s="540"/>
      <c r="EV71" s="540"/>
      <c r="EW71" s="540"/>
      <c r="EX71" s="556"/>
    </row>
    <row r="72" spans="1:154" s="429" customFormat="1" ht="12.75" customHeight="1" thickBot="1">
      <c r="A72" s="565" t="s">
        <v>159</v>
      </c>
      <c r="B72" s="554"/>
      <c r="C72" s="554"/>
      <c r="D72" s="554"/>
      <c r="E72" s="554"/>
      <c r="F72" s="554"/>
      <c r="G72" s="554"/>
      <c r="H72" s="554"/>
      <c r="I72" s="554"/>
      <c r="J72" s="557"/>
      <c r="K72" s="553" t="s">
        <v>269</v>
      </c>
      <c r="L72" s="554"/>
      <c r="M72" s="554"/>
      <c r="N72" s="554"/>
      <c r="O72" s="554"/>
      <c r="P72" s="554"/>
      <c r="Q72" s="554"/>
      <c r="R72" s="554"/>
      <c r="S72" s="554"/>
      <c r="T72" s="557"/>
      <c r="U72" s="553" t="s">
        <v>405</v>
      </c>
      <c r="V72" s="554"/>
      <c r="W72" s="554"/>
      <c r="X72" s="554"/>
      <c r="Y72" s="554"/>
      <c r="Z72" s="554"/>
      <c r="AA72" s="554"/>
      <c r="AB72" s="554"/>
      <c r="AC72" s="554"/>
      <c r="AD72" s="554"/>
      <c r="AE72" s="554"/>
      <c r="AF72" s="554"/>
      <c r="AG72" s="557"/>
      <c r="AH72" s="553" t="s">
        <v>507</v>
      </c>
      <c r="AI72" s="554"/>
      <c r="AJ72" s="554"/>
      <c r="AK72" s="554"/>
      <c r="AL72" s="554"/>
      <c r="AM72" s="554"/>
      <c r="AN72" s="554"/>
      <c r="AO72" s="554"/>
      <c r="AP72" s="554"/>
      <c r="AQ72" s="542" t="s">
        <v>508</v>
      </c>
      <c r="AR72" s="542"/>
      <c r="AS72" s="542"/>
      <c r="AT72" s="542"/>
      <c r="AU72" s="542"/>
      <c r="AV72" s="542"/>
      <c r="AW72" s="542"/>
      <c r="AX72" s="542"/>
      <c r="AY72" s="542"/>
      <c r="AZ72" s="542"/>
      <c r="BA72" s="542"/>
      <c r="BB72" s="542"/>
      <c r="BC72" s="542"/>
      <c r="BD72" s="542"/>
      <c r="BE72" s="542"/>
      <c r="BF72" s="542"/>
      <c r="BG72" s="540">
        <f>'Лиц-2-М'!BV48</f>
        <v>0</v>
      </c>
      <c r="BH72" s="540"/>
      <c r="BI72" s="540"/>
      <c r="BJ72" s="540"/>
      <c r="BK72" s="540"/>
      <c r="BL72" s="540"/>
      <c r="BM72" s="540"/>
      <c r="BN72" s="540"/>
      <c r="BO72" s="540"/>
      <c r="BP72" s="540"/>
      <c r="BQ72" s="540"/>
      <c r="BR72" s="540"/>
      <c r="BS72" s="540"/>
      <c r="BT72" s="540"/>
      <c r="BU72" s="540"/>
      <c r="BV72" s="540"/>
      <c r="BW72" s="540"/>
      <c r="BX72" s="540"/>
      <c r="BY72" s="540"/>
      <c r="BZ72" s="540"/>
      <c r="CA72" s="540"/>
      <c r="CB72" s="540"/>
      <c r="CC72" s="540"/>
      <c r="CD72" s="540"/>
      <c r="CE72" s="540"/>
      <c r="CF72" s="540"/>
      <c r="CG72" s="540"/>
      <c r="CH72" s="540"/>
      <c r="CI72" s="540"/>
      <c r="CJ72" s="540"/>
      <c r="CK72" s="540"/>
      <c r="CL72" s="540"/>
      <c r="CM72" s="540">
        <f>'Лиц-2-М'!DB48</f>
        <v>0</v>
      </c>
      <c r="CN72" s="540"/>
      <c r="CO72" s="540"/>
      <c r="CP72" s="540"/>
      <c r="CQ72" s="540"/>
      <c r="CR72" s="540"/>
      <c r="CS72" s="540"/>
      <c r="CT72" s="540"/>
      <c r="CU72" s="540"/>
      <c r="CV72" s="540"/>
      <c r="CW72" s="540"/>
      <c r="CX72" s="540"/>
      <c r="CY72" s="540"/>
      <c r="CZ72" s="540"/>
      <c r="DA72" s="540"/>
      <c r="DB72" s="540"/>
      <c r="DC72" s="540"/>
      <c r="DD72" s="540"/>
      <c r="DE72" s="540"/>
      <c r="DF72" s="540"/>
      <c r="DG72" s="540"/>
      <c r="DH72" s="540"/>
      <c r="DI72" s="540"/>
      <c r="DJ72" s="540"/>
      <c r="DK72" s="540"/>
      <c r="DL72" s="540"/>
      <c r="DM72" s="540"/>
      <c r="DN72" s="540"/>
      <c r="DO72" s="540"/>
      <c r="DP72" s="540"/>
      <c r="DQ72" s="540"/>
      <c r="DR72" s="540"/>
      <c r="DS72" s="540">
        <f>'Лиц-2-М'!EH48</f>
        <v>0</v>
      </c>
      <c r="DT72" s="540"/>
      <c r="DU72" s="540"/>
      <c r="DV72" s="540"/>
      <c r="DW72" s="540"/>
      <c r="DX72" s="540"/>
      <c r="DY72" s="540"/>
      <c r="DZ72" s="540"/>
      <c r="EA72" s="540"/>
      <c r="EB72" s="540"/>
      <c r="EC72" s="540"/>
      <c r="ED72" s="540"/>
      <c r="EE72" s="540"/>
      <c r="EF72" s="540"/>
      <c r="EG72" s="540"/>
      <c r="EH72" s="540"/>
      <c r="EI72" s="540"/>
      <c r="EJ72" s="540"/>
      <c r="EK72" s="540"/>
      <c r="EL72" s="540"/>
      <c r="EM72" s="540"/>
      <c r="EN72" s="540"/>
      <c r="EO72" s="540"/>
      <c r="EP72" s="540"/>
      <c r="EQ72" s="540"/>
      <c r="ER72" s="540"/>
      <c r="ES72" s="540"/>
      <c r="ET72" s="540"/>
      <c r="EU72" s="540"/>
      <c r="EV72" s="540"/>
      <c r="EW72" s="540"/>
      <c r="EX72" s="556"/>
    </row>
    <row r="73" spans="1:154" s="429" customFormat="1" ht="11.25">
      <c r="A73" s="555" t="s">
        <v>505</v>
      </c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555"/>
      <c r="Q73" s="555"/>
      <c r="R73" s="555"/>
      <c r="S73" s="555"/>
      <c r="T73" s="555"/>
      <c r="U73" s="555"/>
      <c r="V73" s="555"/>
      <c r="W73" s="555"/>
      <c r="X73" s="555"/>
      <c r="Y73" s="555"/>
      <c r="Z73" s="555"/>
      <c r="AA73" s="555"/>
      <c r="AB73" s="555"/>
      <c r="AC73" s="555"/>
      <c r="AD73" s="555"/>
      <c r="AE73" s="555"/>
      <c r="AF73" s="555"/>
      <c r="AG73" s="555"/>
      <c r="AH73" s="555"/>
      <c r="AI73" s="555"/>
      <c r="AJ73" s="555"/>
      <c r="AK73" s="555"/>
      <c r="AL73" s="555"/>
      <c r="AM73" s="555"/>
      <c r="AN73" s="555"/>
      <c r="AO73" s="555"/>
      <c r="AP73" s="555"/>
      <c r="AQ73" s="542"/>
      <c r="AR73" s="542"/>
      <c r="AS73" s="542"/>
      <c r="AT73" s="542"/>
      <c r="AU73" s="542"/>
      <c r="AV73" s="542"/>
      <c r="AW73" s="542"/>
      <c r="AX73" s="542"/>
      <c r="AY73" s="542"/>
      <c r="AZ73" s="542"/>
      <c r="BA73" s="542"/>
      <c r="BB73" s="542"/>
      <c r="BC73" s="542"/>
      <c r="BD73" s="542"/>
      <c r="BE73" s="542"/>
      <c r="BF73" s="542"/>
      <c r="BG73" s="551">
        <f>SUM(BG70:BR72)</f>
        <v>0</v>
      </c>
      <c r="BH73" s="551"/>
      <c r="BI73" s="551"/>
      <c r="BJ73" s="551"/>
      <c r="BK73" s="551"/>
      <c r="BL73" s="551"/>
      <c r="BM73" s="551"/>
      <c r="BN73" s="551"/>
      <c r="BO73" s="551"/>
      <c r="BP73" s="551"/>
      <c r="BQ73" s="551"/>
      <c r="BR73" s="551"/>
      <c r="BS73" s="551" t="s">
        <v>506</v>
      </c>
      <c r="BT73" s="551"/>
      <c r="BU73" s="551"/>
      <c r="BV73" s="551"/>
      <c r="BW73" s="551"/>
      <c r="BX73" s="551"/>
      <c r="BY73" s="551"/>
      <c r="BZ73" s="551"/>
      <c r="CA73" s="551"/>
      <c r="CB73" s="551"/>
      <c r="CC73" s="551" t="s">
        <v>506</v>
      </c>
      <c r="CD73" s="551"/>
      <c r="CE73" s="551"/>
      <c r="CF73" s="551"/>
      <c r="CG73" s="551"/>
      <c r="CH73" s="551"/>
      <c r="CI73" s="551"/>
      <c r="CJ73" s="551"/>
      <c r="CK73" s="551"/>
      <c r="CL73" s="551"/>
      <c r="CM73" s="551">
        <f>SUM(CM70:CX72)</f>
        <v>0</v>
      </c>
      <c r="CN73" s="551"/>
      <c r="CO73" s="551"/>
      <c r="CP73" s="551"/>
      <c r="CQ73" s="551"/>
      <c r="CR73" s="551"/>
      <c r="CS73" s="551"/>
      <c r="CT73" s="551"/>
      <c r="CU73" s="551"/>
      <c r="CV73" s="551"/>
      <c r="CW73" s="551"/>
      <c r="CX73" s="551"/>
      <c r="CY73" s="551" t="s">
        <v>506</v>
      </c>
      <c r="CZ73" s="551"/>
      <c r="DA73" s="551"/>
      <c r="DB73" s="551"/>
      <c r="DC73" s="551"/>
      <c r="DD73" s="551"/>
      <c r="DE73" s="551"/>
      <c r="DF73" s="551"/>
      <c r="DG73" s="551"/>
      <c r="DH73" s="551"/>
      <c r="DI73" s="551" t="s">
        <v>506</v>
      </c>
      <c r="DJ73" s="551"/>
      <c r="DK73" s="551"/>
      <c r="DL73" s="551"/>
      <c r="DM73" s="551"/>
      <c r="DN73" s="551"/>
      <c r="DO73" s="551"/>
      <c r="DP73" s="551"/>
      <c r="DQ73" s="551"/>
      <c r="DR73" s="551"/>
      <c r="DS73" s="551">
        <f>SUM(DS70:ED72)</f>
        <v>0</v>
      </c>
      <c r="DT73" s="551"/>
      <c r="DU73" s="551"/>
      <c r="DV73" s="551"/>
      <c r="DW73" s="551"/>
      <c r="DX73" s="551"/>
      <c r="DY73" s="551"/>
      <c r="DZ73" s="551"/>
      <c r="EA73" s="551"/>
      <c r="EB73" s="551"/>
      <c r="EC73" s="551"/>
      <c r="ED73" s="551"/>
      <c r="EE73" s="551" t="s">
        <v>506</v>
      </c>
      <c r="EF73" s="551"/>
      <c r="EG73" s="551"/>
      <c r="EH73" s="551"/>
      <c r="EI73" s="551"/>
      <c r="EJ73" s="551"/>
      <c r="EK73" s="551"/>
      <c r="EL73" s="551"/>
      <c r="EM73" s="551"/>
      <c r="EN73" s="551"/>
      <c r="EO73" s="551" t="s">
        <v>506</v>
      </c>
      <c r="EP73" s="551"/>
      <c r="EQ73" s="551"/>
      <c r="ER73" s="551"/>
      <c r="ES73" s="551"/>
      <c r="ET73" s="551"/>
      <c r="EU73" s="551"/>
      <c r="EV73" s="551"/>
      <c r="EW73" s="551"/>
      <c r="EX73" s="552"/>
    </row>
    <row r="74" spans="1:154" s="429" customFormat="1" ht="12.75" customHeight="1">
      <c r="A74" s="565" t="s">
        <v>159</v>
      </c>
      <c r="B74" s="554"/>
      <c r="C74" s="554"/>
      <c r="D74" s="554"/>
      <c r="E74" s="554"/>
      <c r="F74" s="554"/>
      <c r="G74" s="554"/>
      <c r="H74" s="554"/>
      <c r="I74" s="554"/>
      <c r="J74" s="557"/>
      <c r="K74" s="553" t="s">
        <v>269</v>
      </c>
      <c r="L74" s="554"/>
      <c r="M74" s="554"/>
      <c r="N74" s="554"/>
      <c r="O74" s="554"/>
      <c r="P74" s="554"/>
      <c r="Q74" s="554"/>
      <c r="R74" s="554"/>
      <c r="S74" s="554"/>
      <c r="T74" s="557"/>
      <c r="U74" s="553" t="s">
        <v>406</v>
      </c>
      <c r="V74" s="554"/>
      <c r="W74" s="554"/>
      <c r="X74" s="554"/>
      <c r="Y74" s="554"/>
      <c r="Z74" s="554"/>
      <c r="AA74" s="554"/>
      <c r="AB74" s="554"/>
      <c r="AC74" s="554"/>
      <c r="AD74" s="554"/>
      <c r="AE74" s="554"/>
      <c r="AF74" s="554"/>
      <c r="AG74" s="557"/>
      <c r="AH74" s="553" t="s">
        <v>476</v>
      </c>
      <c r="AI74" s="554"/>
      <c r="AJ74" s="554"/>
      <c r="AK74" s="554"/>
      <c r="AL74" s="554"/>
      <c r="AM74" s="554"/>
      <c r="AN74" s="554"/>
      <c r="AO74" s="554"/>
      <c r="AP74" s="554"/>
      <c r="AQ74" s="542" t="s">
        <v>477</v>
      </c>
      <c r="AR74" s="542"/>
      <c r="AS74" s="542"/>
      <c r="AT74" s="542"/>
      <c r="AU74" s="542"/>
      <c r="AV74" s="542"/>
      <c r="AW74" s="542"/>
      <c r="AX74" s="542"/>
      <c r="AY74" s="542"/>
      <c r="AZ74" s="542"/>
      <c r="BA74" s="542"/>
      <c r="BB74" s="542"/>
      <c r="BC74" s="542"/>
      <c r="BD74" s="542"/>
      <c r="BE74" s="542"/>
      <c r="BF74" s="542"/>
      <c r="BG74" s="540">
        <f>'Лиц-2-М'!BV50</f>
        <v>0</v>
      </c>
      <c r="BH74" s="540"/>
      <c r="BI74" s="540"/>
      <c r="BJ74" s="540"/>
      <c r="BK74" s="540"/>
      <c r="BL74" s="540"/>
      <c r="BM74" s="540"/>
      <c r="BN74" s="540"/>
      <c r="BO74" s="540"/>
      <c r="BP74" s="540"/>
      <c r="BQ74" s="540"/>
      <c r="BR74" s="540"/>
      <c r="BS74" s="540"/>
      <c r="BT74" s="540"/>
      <c r="BU74" s="540"/>
      <c r="BV74" s="540"/>
      <c r="BW74" s="540"/>
      <c r="BX74" s="540"/>
      <c r="BY74" s="540"/>
      <c r="BZ74" s="540"/>
      <c r="CA74" s="540"/>
      <c r="CB74" s="540"/>
      <c r="CC74" s="540"/>
      <c r="CD74" s="540"/>
      <c r="CE74" s="540"/>
      <c r="CF74" s="540"/>
      <c r="CG74" s="540"/>
      <c r="CH74" s="540"/>
      <c r="CI74" s="540"/>
      <c r="CJ74" s="540"/>
      <c r="CK74" s="540"/>
      <c r="CL74" s="540"/>
      <c r="CM74" s="540">
        <f>'Лиц-2-М'!DB50</f>
        <v>0</v>
      </c>
      <c r="CN74" s="540"/>
      <c r="CO74" s="540"/>
      <c r="CP74" s="540"/>
      <c r="CQ74" s="540"/>
      <c r="CR74" s="540"/>
      <c r="CS74" s="540"/>
      <c r="CT74" s="540"/>
      <c r="CU74" s="540"/>
      <c r="CV74" s="540"/>
      <c r="CW74" s="540"/>
      <c r="CX74" s="540"/>
      <c r="CY74" s="540"/>
      <c r="CZ74" s="540"/>
      <c r="DA74" s="540"/>
      <c r="DB74" s="540"/>
      <c r="DC74" s="540"/>
      <c r="DD74" s="540"/>
      <c r="DE74" s="540"/>
      <c r="DF74" s="540"/>
      <c r="DG74" s="540"/>
      <c r="DH74" s="540"/>
      <c r="DI74" s="540"/>
      <c r="DJ74" s="540"/>
      <c r="DK74" s="540"/>
      <c r="DL74" s="540"/>
      <c r="DM74" s="540"/>
      <c r="DN74" s="540"/>
      <c r="DO74" s="540"/>
      <c r="DP74" s="540"/>
      <c r="DQ74" s="540"/>
      <c r="DR74" s="540"/>
      <c r="DS74" s="540">
        <f>'Лиц-2-М'!EH50</f>
        <v>0</v>
      </c>
      <c r="DT74" s="540"/>
      <c r="DU74" s="540"/>
      <c r="DV74" s="540"/>
      <c r="DW74" s="540"/>
      <c r="DX74" s="540"/>
      <c r="DY74" s="540"/>
      <c r="DZ74" s="540"/>
      <c r="EA74" s="540"/>
      <c r="EB74" s="540"/>
      <c r="EC74" s="540"/>
      <c r="ED74" s="540"/>
      <c r="EE74" s="540"/>
      <c r="EF74" s="540"/>
      <c r="EG74" s="540"/>
      <c r="EH74" s="540"/>
      <c r="EI74" s="540"/>
      <c r="EJ74" s="540"/>
      <c r="EK74" s="540"/>
      <c r="EL74" s="540"/>
      <c r="EM74" s="540"/>
      <c r="EN74" s="540"/>
      <c r="EO74" s="540"/>
      <c r="EP74" s="540"/>
      <c r="EQ74" s="540"/>
      <c r="ER74" s="540"/>
      <c r="ES74" s="540"/>
      <c r="ET74" s="540"/>
      <c r="EU74" s="540"/>
      <c r="EV74" s="540"/>
      <c r="EW74" s="540"/>
      <c r="EX74" s="556"/>
    </row>
    <row r="75" spans="1:154" s="429" customFormat="1" ht="12.75" customHeight="1" thickBot="1">
      <c r="A75" s="565" t="s">
        <v>159</v>
      </c>
      <c r="B75" s="554"/>
      <c r="C75" s="554"/>
      <c r="D75" s="554"/>
      <c r="E75" s="554"/>
      <c r="F75" s="554"/>
      <c r="G75" s="554"/>
      <c r="H75" s="554"/>
      <c r="I75" s="554"/>
      <c r="J75" s="557"/>
      <c r="K75" s="553" t="s">
        <v>269</v>
      </c>
      <c r="L75" s="554"/>
      <c r="M75" s="554"/>
      <c r="N75" s="554"/>
      <c r="O75" s="554"/>
      <c r="P75" s="554"/>
      <c r="Q75" s="554"/>
      <c r="R75" s="554"/>
      <c r="S75" s="554"/>
      <c r="T75" s="557"/>
      <c r="U75" s="553" t="s">
        <v>406</v>
      </c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7"/>
      <c r="AH75" s="553" t="s">
        <v>482</v>
      </c>
      <c r="AI75" s="554"/>
      <c r="AJ75" s="554"/>
      <c r="AK75" s="554"/>
      <c r="AL75" s="554"/>
      <c r="AM75" s="554"/>
      <c r="AN75" s="554"/>
      <c r="AO75" s="554"/>
      <c r="AP75" s="554"/>
      <c r="AQ75" s="542" t="s">
        <v>483</v>
      </c>
      <c r="AR75" s="542"/>
      <c r="AS75" s="542"/>
      <c r="AT75" s="542"/>
      <c r="AU75" s="542"/>
      <c r="AV75" s="542"/>
      <c r="AW75" s="542"/>
      <c r="AX75" s="542"/>
      <c r="AY75" s="542"/>
      <c r="AZ75" s="542"/>
      <c r="BA75" s="542"/>
      <c r="BB75" s="542"/>
      <c r="BC75" s="542"/>
      <c r="BD75" s="542"/>
      <c r="BE75" s="542"/>
      <c r="BF75" s="542"/>
      <c r="BG75" s="540">
        <f>'Лиц-2-М'!BV51</f>
        <v>0</v>
      </c>
      <c r="BH75" s="540"/>
      <c r="BI75" s="540"/>
      <c r="BJ75" s="540"/>
      <c r="BK75" s="540"/>
      <c r="BL75" s="540"/>
      <c r="BM75" s="540"/>
      <c r="BN75" s="540"/>
      <c r="BO75" s="540"/>
      <c r="BP75" s="540"/>
      <c r="BQ75" s="540"/>
      <c r="BR75" s="540"/>
      <c r="BS75" s="540"/>
      <c r="BT75" s="540"/>
      <c r="BU75" s="540"/>
      <c r="BV75" s="540"/>
      <c r="BW75" s="540"/>
      <c r="BX75" s="540"/>
      <c r="BY75" s="540"/>
      <c r="BZ75" s="540"/>
      <c r="CA75" s="540"/>
      <c r="CB75" s="540"/>
      <c r="CC75" s="540"/>
      <c r="CD75" s="540"/>
      <c r="CE75" s="540"/>
      <c r="CF75" s="540"/>
      <c r="CG75" s="540"/>
      <c r="CH75" s="540"/>
      <c r="CI75" s="540"/>
      <c r="CJ75" s="540"/>
      <c r="CK75" s="540"/>
      <c r="CL75" s="540"/>
      <c r="CM75" s="540">
        <f>'Лиц-2-М'!DB51</f>
        <v>0</v>
      </c>
      <c r="CN75" s="540"/>
      <c r="CO75" s="540"/>
      <c r="CP75" s="540"/>
      <c r="CQ75" s="540"/>
      <c r="CR75" s="540"/>
      <c r="CS75" s="540"/>
      <c r="CT75" s="540"/>
      <c r="CU75" s="540"/>
      <c r="CV75" s="540"/>
      <c r="CW75" s="540"/>
      <c r="CX75" s="540"/>
      <c r="CY75" s="540"/>
      <c r="CZ75" s="540"/>
      <c r="DA75" s="540"/>
      <c r="DB75" s="540"/>
      <c r="DC75" s="540"/>
      <c r="DD75" s="540"/>
      <c r="DE75" s="540"/>
      <c r="DF75" s="540"/>
      <c r="DG75" s="540"/>
      <c r="DH75" s="540"/>
      <c r="DI75" s="540"/>
      <c r="DJ75" s="540"/>
      <c r="DK75" s="540"/>
      <c r="DL75" s="540"/>
      <c r="DM75" s="540"/>
      <c r="DN75" s="540"/>
      <c r="DO75" s="540"/>
      <c r="DP75" s="540"/>
      <c r="DQ75" s="540"/>
      <c r="DR75" s="540"/>
      <c r="DS75" s="540">
        <f>'Лиц-2-М'!EH51</f>
        <v>0</v>
      </c>
      <c r="DT75" s="540"/>
      <c r="DU75" s="540"/>
      <c r="DV75" s="540"/>
      <c r="DW75" s="540"/>
      <c r="DX75" s="540"/>
      <c r="DY75" s="540"/>
      <c r="DZ75" s="540"/>
      <c r="EA75" s="540"/>
      <c r="EB75" s="540"/>
      <c r="EC75" s="540"/>
      <c r="ED75" s="540"/>
      <c r="EE75" s="540"/>
      <c r="EF75" s="540"/>
      <c r="EG75" s="540"/>
      <c r="EH75" s="540"/>
      <c r="EI75" s="540"/>
      <c r="EJ75" s="540"/>
      <c r="EK75" s="540"/>
      <c r="EL75" s="540"/>
      <c r="EM75" s="540"/>
      <c r="EN75" s="540"/>
      <c r="EO75" s="540"/>
      <c r="EP75" s="540"/>
      <c r="EQ75" s="540"/>
      <c r="ER75" s="540"/>
      <c r="ES75" s="540"/>
      <c r="ET75" s="540"/>
      <c r="EU75" s="540"/>
      <c r="EV75" s="540"/>
      <c r="EW75" s="540"/>
      <c r="EX75" s="556"/>
    </row>
    <row r="76" spans="1:154" s="429" customFormat="1" ht="11.25">
      <c r="A76" s="555" t="s">
        <v>505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555"/>
      <c r="Q76" s="555"/>
      <c r="R76" s="555"/>
      <c r="S76" s="555"/>
      <c r="T76" s="555"/>
      <c r="U76" s="555"/>
      <c r="V76" s="555"/>
      <c r="W76" s="555"/>
      <c r="X76" s="555"/>
      <c r="Y76" s="555"/>
      <c r="Z76" s="555"/>
      <c r="AA76" s="555"/>
      <c r="AB76" s="555"/>
      <c r="AC76" s="555"/>
      <c r="AD76" s="555"/>
      <c r="AE76" s="555"/>
      <c r="AF76" s="555"/>
      <c r="AG76" s="555"/>
      <c r="AH76" s="555"/>
      <c r="AI76" s="555"/>
      <c r="AJ76" s="555"/>
      <c r="AK76" s="555"/>
      <c r="AL76" s="555"/>
      <c r="AM76" s="555"/>
      <c r="AN76" s="555"/>
      <c r="AO76" s="555"/>
      <c r="AP76" s="555"/>
      <c r="AQ76" s="542"/>
      <c r="AR76" s="542"/>
      <c r="AS76" s="542"/>
      <c r="AT76" s="542"/>
      <c r="AU76" s="542"/>
      <c r="AV76" s="542"/>
      <c r="AW76" s="542"/>
      <c r="AX76" s="542"/>
      <c r="AY76" s="542"/>
      <c r="AZ76" s="542"/>
      <c r="BA76" s="542"/>
      <c r="BB76" s="542"/>
      <c r="BC76" s="542"/>
      <c r="BD76" s="542"/>
      <c r="BE76" s="542"/>
      <c r="BF76" s="542"/>
      <c r="BG76" s="551">
        <f>SUM(BG74:BR75)</f>
        <v>0</v>
      </c>
      <c r="BH76" s="551"/>
      <c r="BI76" s="551"/>
      <c r="BJ76" s="551"/>
      <c r="BK76" s="551"/>
      <c r="BL76" s="551"/>
      <c r="BM76" s="551"/>
      <c r="BN76" s="551"/>
      <c r="BO76" s="551"/>
      <c r="BP76" s="551"/>
      <c r="BQ76" s="551"/>
      <c r="BR76" s="551"/>
      <c r="BS76" s="551" t="s">
        <v>506</v>
      </c>
      <c r="BT76" s="551"/>
      <c r="BU76" s="551"/>
      <c r="BV76" s="551"/>
      <c r="BW76" s="551"/>
      <c r="BX76" s="551"/>
      <c r="BY76" s="551"/>
      <c r="BZ76" s="551"/>
      <c r="CA76" s="551"/>
      <c r="CB76" s="551"/>
      <c r="CC76" s="551" t="s">
        <v>506</v>
      </c>
      <c r="CD76" s="551"/>
      <c r="CE76" s="551"/>
      <c r="CF76" s="551"/>
      <c r="CG76" s="551"/>
      <c r="CH76" s="551"/>
      <c r="CI76" s="551"/>
      <c r="CJ76" s="551"/>
      <c r="CK76" s="551"/>
      <c r="CL76" s="551"/>
      <c r="CM76" s="551">
        <f>SUM(CM74:CX75)</f>
        <v>0</v>
      </c>
      <c r="CN76" s="551"/>
      <c r="CO76" s="551"/>
      <c r="CP76" s="551"/>
      <c r="CQ76" s="551"/>
      <c r="CR76" s="551"/>
      <c r="CS76" s="551"/>
      <c r="CT76" s="551"/>
      <c r="CU76" s="551"/>
      <c r="CV76" s="551"/>
      <c r="CW76" s="551"/>
      <c r="CX76" s="551"/>
      <c r="CY76" s="551" t="s">
        <v>506</v>
      </c>
      <c r="CZ76" s="551"/>
      <c r="DA76" s="551"/>
      <c r="DB76" s="551"/>
      <c r="DC76" s="551"/>
      <c r="DD76" s="551"/>
      <c r="DE76" s="551"/>
      <c r="DF76" s="551"/>
      <c r="DG76" s="551"/>
      <c r="DH76" s="551"/>
      <c r="DI76" s="551" t="s">
        <v>506</v>
      </c>
      <c r="DJ76" s="551"/>
      <c r="DK76" s="551"/>
      <c r="DL76" s="551"/>
      <c r="DM76" s="551"/>
      <c r="DN76" s="551"/>
      <c r="DO76" s="551"/>
      <c r="DP76" s="551"/>
      <c r="DQ76" s="551"/>
      <c r="DR76" s="551"/>
      <c r="DS76" s="551">
        <f>SUM(DS74:ED75)</f>
        <v>0</v>
      </c>
      <c r="DT76" s="551"/>
      <c r="DU76" s="551"/>
      <c r="DV76" s="551"/>
      <c r="DW76" s="551"/>
      <c r="DX76" s="551"/>
      <c r="DY76" s="551"/>
      <c r="DZ76" s="551"/>
      <c r="EA76" s="551"/>
      <c r="EB76" s="551"/>
      <c r="EC76" s="551"/>
      <c r="ED76" s="551"/>
      <c r="EE76" s="551" t="s">
        <v>506</v>
      </c>
      <c r="EF76" s="551"/>
      <c r="EG76" s="551"/>
      <c r="EH76" s="551"/>
      <c r="EI76" s="551"/>
      <c r="EJ76" s="551"/>
      <c r="EK76" s="551"/>
      <c r="EL76" s="551"/>
      <c r="EM76" s="551"/>
      <c r="EN76" s="551"/>
      <c r="EO76" s="551" t="s">
        <v>506</v>
      </c>
      <c r="EP76" s="551"/>
      <c r="EQ76" s="551"/>
      <c r="ER76" s="551"/>
      <c r="ES76" s="551"/>
      <c r="ET76" s="551"/>
      <c r="EU76" s="551"/>
      <c r="EV76" s="551"/>
      <c r="EW76" s="551"/>
      <c r="EX76" s="552"/>
    </row>
    <row r="77" spans="1:154" s="429" customFormat="1" ht="12.75" customHeight="1" thickBot="1">
      <c r="A77" s="565" t="s">
        <v>159</v>
      </c>
      <c r="B77" s="554"/>
      <c r="C77" s="554"/>
      <c r="D77" s="554"/>
      <c r="E77" s="554"/>
      <c r="F77" s="554"/>
      <c r="G77" s="554"/>
      <c r="H77" s="554"/>
      <c r="I77" s="554"/>
      <c r="J77" s="557"/>
      <c r="K77" s="553" t="s">
        <v>269</v>
      </c>
      <c r="L77" s="554"/>
      <c r="M77" s="554"/>
      <c r="N77" s="554"/>
      <c r="O77" s="554"/>
      <c r="P77" s="554"/>
      <c r="Q77" s="554"/>
      <c r="R77" s="554"/>
      <c r="S77" s="554"/>
      <c r="T77" s="557"/>
      <c r="U77" s="553" t="s">
        <v>407</v>
      </c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7"/>
      <c r="AH77" s="553" t="s">
        <v>484</v>
      </c>
      <c r="AI77" s="554"/>
      <c r="AJ77" s="554"/>
      <c r="AK77" s="554"/>
      <c r="AL77" s="554"/>
      <c r="AM77" s="554"/>
      <c r="AN77" s="554"/>
      <c r="AO77" s="554"/>
      <c r="AP77" s="554"/>
      <c r="AQ77" s="542" t="s">
        <v>499</v>
      </c>
      <c r="AR77" s="542"/>
      <c r="AS77" s="542"/>
      <c r="AT77" s="542"/>
      <c r="AU77" s="542"/>
      <c r="AV77" s="542"/>
      <c r="AW77" s="542"/>
      <c r="AX77" s="542"/>
      <c r="AY77" s="542"/>
      <c r="AZ77" s="542"/>
      <c r="BA77" s="542"/>
      <c r="BB77" s="542"/>
      <c r="BC77" s="542"/>
      <c r="BD77" s="542"/>
      <c r="BE77" s="542"/>
      <c r="BF77" s="542"/>
      <c r="BG77" s="540">
        <f>'Лиц-2-М'!BV53</f>
        <v>9484</v>
      </c>
      <c r="BH77" s="540"/>
      <c r="BI77" s="540"/>
      <c r="BJ77" s="540"/>
      <c r="BK77" s="540"/>
      <c r="BL77" s="540"/>
      <c r="BM77" s="540"/>
      <c r="BN77" s="540"/>
      <c r="BO77" s="540"/>
      <c r="BP77" s="540"/>
      <c r="BQ77" s="540"/>
      <c r="BR77" s="540"/>
      <c r="BS77" s="540"/>
      <c r="BT77" s="540"/>
      <c r="BU77" s="540"/>
      <c r="BV77" s="540"/>
      <c r="BW77" s="540"/>
      <c r="BX77" s="540"/>
      <c r="BY77" s="540"/>
      <c r="BZ77" s="540"/>
      <c r="CA77" s="540"/>
      <c r="CB77" s="540"/>
      <c r="CC77" s="540"/>
      <c r="CD77" s="540"/>
      <c r="CE77" s="540"/>
      <c r="CF77" s="540"/>
      <c r="CG77" s="540"/>
      <c r="CH77" s="540"/>
      <c r="CI77" s="540"/>
      <c r="CJ77" s="540"/>
      <c r="CK77" s="540"/>
      <c r="CL77" s="540"/>
      <c r="CM77" s="540">
        <f>'Лиц-2-М'!DB53</f>
        <v>9484</v>
      </c>
      <c r="CN77" s="540"/>
      <c r="CO77" s="540"/>
      <c r="CP77" s="540"/>
      <c r="CQ77" s="540"/>
      <c r="CR77" s="540"/>
      <c r="CS77" s="540"/>
      <c r="CT77" s="540"/>
      <c r="CU77" s="540"/>
      <c r="CV77" s="540"/>
      <c r="CW77" s="540"/>
      <c r="CX77" s="540"/>
      <c r="CY77" s="540"/>
      <c r="CZ77" s="540"/>
      <c r="DA77" s="540"/>
      <c r="DB77" s="540"/>
      <c r="DC77" s="540"/>
      <c r="DD77" s="540"/>
      <c r="DE77" s="540"/>
      <c r="DF77" s="540"/>
      <c r="DG77" s="540"/>
      <c r="DH77" s="540"/>
      <c r="DI77" s="540"/>
      <c r="DJ77" s="540"/>
      <c r="DK77" s="540"/>
      <c r="DL77" s="540"/>
      <c r="DM77" s="540"/>
      <c r="DN77" s="540"/>
      <c r="DO77" s="540"/>
      <c r="DP77" s="540"/>
      <c r="DQ77" s="540"/>
      <c r="DR77" s="540"/>
      <c r="DS77" s="540">
        <f>'Лиц-2-М'!EH53</f>
        <v>9484</v>
      </c>
      <c r="DT77" s="540"/>
      <c r="DU77" s="540"/>
      <c r="DV77" s="540"/>
      <c r="DW77" s="540"/>
      <c r="DX77" s="540"/>
      <c r="DY77" s="540"/>
      <c r="DZ77" s="540"/>
      <c r="EA77" s="540"/>
      <c r="EB77" s="540"/>
      <c r="EC77" s="540"/>
      <c r="ED77" s="540"/>
      <c r="EE77" s="540"/>
      <c r="EF77" s="540"/>
      <c r="EG77" s="540"/>
      <c r="EH77" s="540"/>
      <c r="EI77" s="540"/>
      <c r="EJ77" s="540"/>
      <c r="EK77" s="540"/>
      <c r="EL77" s="540"/>
      <c r="EM77" s="540"/>
      <c r="EN77" s="540"/>
      <c r="EO77" s="540"/>
      <c r="EP77" s="540"/>
      <c r="EQ77" s="540"/>
      <c r="ER77" s="540"/>
      <c r="ES77" s="540"/>
      <c r="ET77" s="540"/>
      <c r="EU77" s="540"/>
      <c r="EV77" s="540"/>
      <c r="EW77" s="540"/>
      <c r="EX77" s="556"/>
    </row>
    <row r="78" spans="1:154" s="429" customFormat="1" ht="11.25">
      <c r="A78" s="555" t="s">
        <v>505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555"/>
      <c r="Q78" s="555"/>
      <c r="R78" s="555"/>
      <c r="S78" s="555"/>
      <c r="T78" s="555"/>
      <c r="U78" s="555"/>
      <c r="V78" s="555"/>
      <c r="W78" s="555"/>
      <c r="X78" s="555"/>
      <c r="Y78" s="555"/>
      <c r="Z78" s="555"/>
      <c r="AA78" s="555"/>
      <c r="AB78" s="555"/>
      <c r="AC78" s="555"/>
      <c r="AD78" s="555"/>
      <c r="AE78" s="555"/>
      <c r="AF78" s="555"/>
      <c r="AG78" s="555"/>
      <c r="AH78" s="555"/>
      <c r="AI78" s="555"/>
      <c r="AJ78" s="555"/>
      <c r="AK78" s="555"/>
      <c r="AL78" s="555"/>
      <c r="AM78" s="555"/>
      <c r="AN78" s="555"/>
      <c r="AO78" s="555"/>
      <c r="AP78" s="555"/>
      <c r="AQ78" s="542"/>
      <c r="AR78" s="542"/>
      <c r="AS78" s="542"/>
      <c r="AT78" s="542"/>
      <c r="AU78" s="542"/>
      <c r="AV78" s="542"/>
      <c r="AW78" s="542"/>
      <c r="AX78" s="542"/>
      <c r="AY78" s="542"/>
      <c r="AZ78" s="542"/>
      <c r="BA78" s="542"/>
      <c r="BB78" s="542"/>
      <c r="BC78" s="542"/>
      <c r="BD78" s="542"/>
      <c r="BE78" s="542"/>
      <c r="BF78" s="542"/>
      <c r="BG78" s="551">
        <f>BG77</f>
        <v>9484</v>
      </c>
      <c r="BH78" s="551"/>
      <c r="BI78" s="551"/>
      <c r="BJ78" s="551"/>
      <c r="BK78" s="551"/>
      <c r="BL78" s="551"/>
      <c r="BM78" s="551"/>
      <c r="BN78" s="551"/>
      <c r="BO78" s="551"/>
      <c r="BP78" s="551"/>
      <c r="BQ78" s="551"/>
      <c r="BR78" s="551"/>
      <c r="BS78" s="551" t="s">
        <v>506</v>
      </c>
      <c r="BT78" s="551"/>
      <c r="BU78" s="551"/>
      <c r="BV78" s="551"/>
      <c r="BW78" s="551"/>
      <c r="BX78" s="551"/>
      <c r="BY78" s="551"/>
      <c r="BZ78" s="551"/>
      <c r="CA78" s="551"/>
      <c r="CB78" s="551"/>
      <c r="CC78" s="551" t="s">
        <v>506</v>
      </c>
      <c r="CD78" s="551"/>
      <c r="CE78" s="551"/>
      <c r="CF78" s="551"/>
      <c r="CG78" s="551"/>
      <c r="CH78" s="551"/>
      <c r="CI78" s="551"/>
      <c r="CJ78" s="551"/>
      <c r="CK78" s="551"/>
      <c r="CL78" s="551"/>
      <c r="CM78" s="551">
        <f>CM77</f>
        <v>9484</v>
      </c>
      <c r="CN78" s="551"/>
      <c r="CO78" s="551"/>
      <c r="CP78" s="551"/>
      <c r="CQ78" s="551"/>
      <c r="CR78" s="551"/>
      <c r="CS78" s="551"/>
      <c r="CT78" s="551"/>
      <c r="CU78" s="551"/>
      <c r="CV78" s="551"/>
      <c r="CW78" s="551"/>
      <c r="CX78" s="551"/>
      <c r="CY78" s="551" t="s">
        <v>506</v>
      </c>
      <c r="CZ78" s="551"/>
      <c r="DA78" s="551"/>
      <c r="DB78" s="551"/>
      <c r="DC78" s="551"/>
      <c r="DD78" s="551"/>
      <c r="DE78" s="551"/>
      <c r="DF78" s="551"/>
      <c r="DG78" s="551"/>
      <c r="DH78" s="551"/>
      <c r="DI78" s="551" t="s">
        <v>506</v>
      </c>
      <c r="DJ78" s="551"/>
      <c r="DK78" s="551"/>
      <c r="DL78" s="551"/>
      <c r="DM78" s="551"/>
      <c r="DN78" s="551"/>
      <c r="DO78" s="551"/>
      <c r="DP78" s="551"/>
      <c r="DQ78" s="551"/>
      <c r="DR78" s="551"/>
      <c r="DS78" s="551">
        <f>DS77</f>
        <v>9484</v>
      </c>
      <c r="DT78" s="551"/>
      <c r="DU78" s="551"/>
      <c r="DV78" s="551"/>
      <c r="DW78" s="551"/>
      <c r="DX78" s="551"/>
      <c r="DY78" s="551"/>
      <c r="DZ78" s="551"/>
      <c r="EA78" s="551"/>
      <c r="EB78" s="551"/>
      <c r="EC78" s="551"/>
      <c r="ED78" s="551"/>
      <c r="EE78" s="551" t="s">
        <v>506</v>
      </c>
      <c r="EF78" s="551"/>
      <c r="EG78" s="551"/>
      <c r="EH78" s="551"/>
      <c r="EI78" s="551"/>
      <c r="EJ78" s="551"/>
      <c r="EK78" s="551"/>
      <c r="EL78" s="551"/>
      <c r="EM78" s="551"/>
      <c r="EN78" s="551"/>
      <c r="EO78" s="551" t="s">
        <v>506</v>
      </c>
      <c r="EP78" s="551"/>
      <c r="EQ78" s="551"/>
      <c r="ER78" s="551"/>
      <c r="ES78" s="551"/>
      <c r="ET78" s="551"/>
      <c r="EU78" s="551"/>
      <c r="EV78" s="551"/>
      <c r="EW78" s="551"/>
      <c r="EX78" s="552"/>
    </row>
    <row r="79" spans="1:154" s="429" customFormat="1" ht="12.75" customHeight="1" thickBot="1">
      <c r="A79" s="565" t="s">
        <v>159</v>
      </c>
      <c r="B79" s="554"/>
      <c r="C79" s="554"/>
      <c r="D79" s="554"/>
      <c r="E79" s="554"/>
      <c r="F79" s="554"/>
      <c r="G79" s="554"/>
      <c r="H79" s="554"/>
      <c r="I79" s="554"/>
      <c r="J79" s="557"/>
      <c r="K79" s="553" t="s">
        <v>269</v>
      </c>
      <c r="L79" s="554"/>
      <c r="M79" s="554"/>
      <c r="N79" s="554"/>
      <c r="O79" s="554"/>
      <c r="P79" s="554"/>
      <c r="Q79" s="554"/>
      <c r="R79" s="554"/>
      <c r="S79" s="554"/>
      <c r="T79" s="557"/>
      <c r="U79" s="553" t="s">
        <v>614</v>
      </c>
      <c r="V79" s="554"/>
      <c r="W79" s="554"/>
      <c r="X79" s="554"/>
      <c r="Y79" s="554"/>
      <c r="Z79" s="554"/>
      <c r="AA79" s="554"/>
      <c r="AB79" s="554"/>
      <c r="AC79" s="554"/>
      <c r="AD79" s="554"/>
      <c r="AE79" s="554"/>
      <c r="AF79" s="554"/>
      <c r="AG79" s="557"/>
      <c r="AH79" s="553" t="s">
        <v>484</v>
      </c>
      <c r="AI79" s="554"/>
      <c r="AJ79" s="554"/>
      <c r="AK79" s="554"/>
      <c r="AL79" s="554"/>
      <c r="AM79" s="554"/>
      <c r="AN79" s="554"/>
      <c r="AO79" s="554"/>
      <c r="AP79" s="554"/>
      <c r="AQ79" s="542" t="s">
        <v>491</v>
      </c>
      <c r="AR79" s="542"/>
      <c r="AS79" s="542"/>
      <c r="AT79" s="542"/>
      <c r="AU79" s="542"/>
      <c r="AV79" s="542"/>
      <c r="AW79" s="542"/>
      <c r="AX79" s="542"/>
      <c r="AY79" s="542"/>
      <c r="AZ79" s="542"/>
      <c r="BA79" s="542"/>
      <c r="BB79" s="542"/>
      <c r="BC79" s="542"/>
      <c r="BD79" s="542"/>
      <c r="BE79" s="542"/>
      <c r="BF79" s="542"/>
      <c r="BG79" s="540">
        <f>'Лиц-2-М'!BV55</f>
        <v>720</v>
      </c>
      <c r="BH79" s="540"/>
      <c r="BI79" s="540"/>
      <c r="BJ79" s="540"/>
      <c r="BK79" s="540"/>
      <c r="BL79" s="540"/>
      <c r="BM79" s="540"/>
      <c r="BN79" s="540"/>
      <c r="BO79" s="540"/>
      <c r="BP79" s="540"/>
      <c r="BQ79" s="540"/>
      <c r="BR79" s="540"/>
      <c r="BS79" s="540"/>
      <c r="BT79" s="540"/>
      <c r="BU79" s="540"/>
      <c r="BV79" s="540"/>
      <c r="BW79" s="540"/>
      <c r="BX79" s="540"/>
      <c r="BY79" s="540"/>
      <c r="BZ79" s="540"/>
      <c r="CA79" s="540"/>
      <c r="CB79" s="540"/>
      <c r="CC79" s="540"/>
      <c r="CD79" s="540"/>
      <c r="CE79" s="540"/>
      <c r="CF79" s="540"/>
      <c r="CG79" s="540"/>
      <c r="CH79" s="540"/>
      <c r="CI79" s="540"/>
      <c r="CJ79" s="540"/>
      <c r="CK79" s="540"/>
      <c r="CL79" s="540"/>
      <c r="CM79" s="540">
        <f>'Лиц-2-М'!DB55</f>
        <v>720</v>
      </c>
      <c r="CN79" s="540"/>
      <c r="CO79" s="540"/>
      <c r="CP79" s="540"/>
      <c r="CQ79" s="540"/>
      <c r="CR79" s="540"/>
      <c r="CS79" s="540"/>
      <c r="CT79" s="540"/>
      <c r="CU79" s="540"/>
      <c r="CV79" s="540"/>
      <c r="CW79" s="540"/>
      <c r="CX79" s="540"/>
      <c r="CY79" s="540"/>
      <c r="CZ79" s="540"/>
      <c r="DA79" s="540"/>
      <c r="DB79" s="540"/>
      <c r="DC79" s="540"/>
      <c r="DD79" s="540"/>
      <c r="DE79" s="540"/>
      <c r="DF79" s="540"/>
      <c r="DG79" s="540"/>
      <c r="DH79" s="540"/>
      <c r="DI79" s="540"/>
      <c r="DJ79" s="540"/>
      <c r="DK79" s="540"/>
      <c r="DL79" s="540"/>
      <c r="DM79" s="540"/>
      <c r="DN79" s="540"/>
      <c r="DO79" s="540"/>
      <c r="DP79" s="540"/>
      <c r="DQ79" s="540"/>
      <c r="DR79" s="540"/>
      <c r="DS79" s="540">
        <f>'Лиц-2-М'!EH55</f>
        <v>720</v>
      </c>
      <c r="DT79" s="540"/>
      <c r="DU79" s="540"/>
      <c r="DV79" s="540"/>
      <c r="DW79" s="540"/>
      <c r="DX79" s="540"/>
      <c r="DY79" s="540"/>
      <c r="DZ79" s="540"/>
      <c r="EA79" s="540"/>
      <c r="EB79" s="540"/>
      <c r="EC79" s="540"/>
      <c r="ED79" s="540"/>
      <c r="EE79" s="540"/>
      <c r="EF79" s="540"/>
      <c r="EG79" s="540"/>
      <c r="EH79" s="540"/>
      <c r="EI79" s="540"/>
      <c r="EJ79" s="540"/>
      <c r="EK79" s="540"/>
      <c r="EL79" s="540"/>
      <c r="EM79" s="540"/>
      <c r="EN79" s="540"/>
      <c r="EO79" s="540"/>
      <c r="EP79" s="540"/>
      <c r="EQ79" s="540"/>
      <c r="ER79" s="540"/>
      <c r="ES79" s="540"/>
      <c r="ET79" s="540"/>
      <c r="EU79" s="540"/>
      <c r="EV79" s="540"/>
      <c r="EW79" s="540"/>
      <c r="EX79" s="556"/>
    </row>
    <row r="80" spans="1:154" s="429" customFormat="1" ht="11.25">
      <c r="A80" s="555" t="s">
        <v>505</v>
      </c>
      <c r="B80" s="555"/>
      <c r="C80" s="555"/>
      <c r="D80" s="555"/>
      <c r="E80" s="555"/>
      <c r="F80" s="555"/>
      <c r="G80" s="555"/>
      <c r="H80" s="555"/>
      <c r="I80" s="555"/>
      <c r="J80" s="555"/>
      <c r="K80" s="555"/>
      <c r="L80" s="555"/>
      <c r="M80" s="555"/>
      <c r="N80" s="555"/>
      <c r="O80" s="555"/>
      <c r="P80" s="555"/>
      <c r="Q80" s="555"/>
      <c r="R80" s="555"/>
      <c r="S80" s="555"/>
      <c r="T80" s="555"/>
      <c r="U80" s="555"/>
      <c r="V80" s="555"/>
      <c r="W80" s="555"/>
      <c r="X80" s="555"/>
      <c r="Y80" s="555"/>
      <c r="Z80" s="555"/>
      <c r="AA80" s="555"/>
      <c r="AB80" s="555"/>
      <c r="AC80" s="555"/>
      <c r="AD80" s="555"/>
      <c r="AE80" s="555"/>
      <c r="AF80" s="555"/>
      <c r="AG80" s="555"/>
      <c r="AH80" s="555"/>
      <c r="AI80" s="555"/>
      <c r="AJ80" s="555"/>
      <c r="AK80" s="555"/>
      <c r="AL80" s="555"/>
      <c r="AM80" s="555"/>
      <c r="AN80" s="555"/>
      <c r="AO80" s="555"/>
      <c r="AP80" s="555"/>
      <c r="AQ80" s="542"/>
      <c r="AR80" s="542"/>
      <c r="AS80" s="542"/>
      <c r="AT80" s="542"/>
      <c r="AU80" s="542"/>
      <c r="AV80" s="542"/>
      <c r="AW80" s="542"/>
      <c r="AX80" s="542"/>
      <c r="AY80" s="542"/>
      <c r="AZ80" s="542"/>
      <c r="BA80" s="542"/>
      <c r="BB80" s="542"/>
      <c r="BC80" s="542"/>
      <c r="BD80" s="542"/>
      <c r="BE80" s="542"/>
      <c r="BF80" s="542"/>
      <c r="BG80" s="551">
        <f>BG79</f>
        <v>720</v>
      </c>
      <c r="BH80" s="551"/>
      <c r="BI80" s="551"/>
      <c r="BJ80" s="551"/>
      <c r="BK80" s="551"/>
      <c r="BL80" s="551"/>
      <c r="BM80" s="551"/>
      <c r="BN80" s="551"/>
      <c r="BO80" s="551"/>
      <c r="BP80" s="551"/>
      <c r="BQ80" s="551"/>
      <c r="BR80" s="551"/>
      <c r="BS80" s="551" t="s">
        <v>506</v>
      </c>
      <c r="BT80" s="551"/>
      <c r="BU80" s="551"/>
      <c r="BV80" s="551"/>
      <c r="BW80" s="551"/>
      <c r="BX80" s="551"/>
      <c r="BY80" s="551"/>
      <c r="BZ80" s="551"/>
      <c r="CA80" s="551"/>
      <c r="CB80" s="551"/>
      <c r="CC80" s="551" t="s">
        <v>506</v>
      </c>
      <c r="CD80" s="551"/>
      <c r="CE80" s="551"/>
      <c r="CF80" s="551"/>
      <c r="CG80" s="551"/>
      <c r="CH80" s="551"/>
      <c r="CI80" s="551"/>
      <c r="CJ80" s="551"/>
      <c r="CK80" s="551"/>
      <c r="CL80" s="551"/>
      <c r="CM80" s="551">
        <f>CM79</f>
        <v>720</v>
      </c>
      <c r="CN80" s="551"/>
      <c r="CO80" s="551"/>
      <c r="CP80" s="551"/>
      <c r="CQ80" s="551"/>
      <c r="CR80" s="551"/>
      <c r="CS80" s="551"/>
      <c r="CT80" s="551"/>
      <c r="CU80" s="551"/>
      <c r="CV80" s="551"/>
      <c r="CW80" s="551"/>
      <c r="CX80" s="551"/>
      <c r="CY80" s="551" t="s">
        <v>506</v>
      </c>
      <c r="CZ80" s="551"/>
      <c r="DA80" s="551"/>
      <c r="DB80" s="551"/>
      <c r="DC80" s="551"/>
      <c r="DD80" s="551"/>
      <c r="DE80" s="551"/>
      <c r="DF80" s="551"/>
      <c r="DG80" s="551"/>
      <c r="DH80" s="551"/>
      <c r="DI80" s="551" t="s">
        <v>506</v>
      </c>
      <c r="DJ80" s="551"/>
      <c r="DK80" s="551"/>
      <c r="DL80" s="551"/>
      <c r="DM80" s="551"/>
      <c r="DN80" s="551"/>
      <c r="DO80" s="551"/>
      <c r="DP80" s="551"/>
      <c r="DQ80" s="551"/>
      <c r="DR80" s="551"/>
      <c r="DS80" s="551">
        <f>DS79</f>
        <v>720</v>
      </c>
      <c r="DT80" s="551"/>
      <c r="DU80" s="551"/>
      <c r="DV80" s="551"/>
      <c r="DW80" s="551"/>
      <c r="DX80" s="551"/>
      <c r="DY80" s="551"/>
      <c r="DZ80" s="551"/>
      <c r="EA80" s="551"/>
      <c r="EB80" s="551"/>
      <c r="EC80" s="551"/>
      <c r="ED80" s="551"/>
      <c r="EE80" s="551" t="s">
        <v>506</v>
      </c>
      <c r="EF80" s="551"/>
      <c r="EG80" s="551"/>
      <c r="EH80" s="551"/>
      <c r="EI80" s="551"/>
      <c r="EJ80" s="551"/>
      <c r="EK80" s="551"/>
      <c r="EL80" s="551"/>
      <c r="EM80" s="551"/>
      <c r="EN80" s="551"/>
      <c r="EO80" s="551" t="s">
        <v>506</v>
      </c>
      <c r="EP80" s="551"/>
      <c r="EQ80" s="551"/>
      <c r="ER80" s="551"/>
      <c r="ES80" s="551"/>
      <c r="ET80" s="551"/>
      <c r="EU80" s="551"/>
      <c r="EV80" s="551"/>
      <c r="EW80" s="551"/>
      <c r="EX80" s="552"/>
    </row>
    <row r="81" spans="1:168" s="429" customFormat="1" ht="12.75" customHeight="1" thickBot="1">
      <c r="A81" s="565" t="s">
        <v>159</v>
      </c>
      <c r="B81" s="554"/>
      <c r="C81" s="554"/>
      <c r="D81" s="554"/>
      <c r="E81" s="554"/>
      <c r="F81" s="554"/>
      <c r="G81" s="554"/>
      <c r="H81" s="554"/>
      <c r="I81" s="554"/>
      <c r="J81" s="557"/>
      <c r="K81" s="553" t="s">
        <v>269</v>
      </c>
      <c r="L81" s="554"/>
      <c r="M81" s="554"/>
      <c r="N81" s="554"/>
      <c r="O81" s="554"/>
      <c r="P81" s="554"/>
      <c r="Q81" s="554"/>
      <c r="R81" s="554"/>
      <c r="S81" s="554"/>
      <c r="T81" s="557"/>
      <c r="U81" s="553" t="s">
        <v>408</v>
      </c>
      <c r="V81" s="554"/>
      <c r="W81" s="554"/>
      <c r="X81" s="554"/>
      <c r="Y81" s="554"/>
      <c r="Z81" s="554"/>
      <c r="AA81" s="554"/>
      <c r="AB81" s="554"/>
      <c r="AC81" s="554"/>
      <c r="AD81" s="554"/>
      <c r="AE81" s="554"/>
      <c r="AF81" s="554"/>
      <c r="AG81" s="557"/>
      <c r="AH81" s="553" t="s">
        <v>484</v>
      </c>
      <c r="AI81" s="554"/>
      <c r="AJ81" s="554"/>
      <c r="AK81" s="554"/>
      <c r="AL81" s="554"/>
      <c r="AM81" s="554"/>
      <c r="AN81" s="554"/>
      <c r="AO81" s="554"/>
      <c r="AP81" s="554"/>
      <c r="AQ81" s="542" t="s">
        <v>481</v>
      </c>
      <c r="AR81" s="542"/>
      <c r="AS81" s="542"/>
      <c r="AT81" s="542"/>
      <c r="AU81" s="542"/>
      <c r="AV81" s="542"/>
      <c r="AW81" s="542"/>
      <c r="AX81" s="542"/>
      <c r="AY81" s="542"/>
      <c r="AZ81" s="542"/>
      <c r="BA81" s="542"/>
      <c r="BB81" s="542"/>
      <c r="BC81" s="542"/>
      <c r="BD81" s="542"/>
      <c r="BE81" s="542"/>
      <c r="BF81" s="542"/>
      <c r="BG81" s="540">
        <f>'Лиц-2-М'!BV57</f>
        <v>0</v>
      </c>
      <c r="BH81" s="540"/>
      <c r="BI81" s="540"/>
      <c r="BJ81" s="540"/>
      <c r="BK81" s="540"/>
      <c r="BL81" s="540"/>
      <c r="BM81" s="540"/>
      <c r="BN81" s="540"/>
      <c r="BO81" s="540"/>
      <c r="BP81" s="540"/>
      <c r="BQ81" s="540"/>
      <c r="BR81" s="540"/>
      <c r="BS81" s="540"/>
      <c r="BT81" s="540"/>
      <c r="BU81" s="540"/>
      <c r="BV81" s="540"/>
      <c r="BW81" s="540"/>
      <c r="BX81" s="540"/>
      <c r="BY81" s="540"/>
      <c r="BZ81" s="540"/>
      <c r="CA81" s="540"/>
      <c r="CB81" s="540"/>
      <c r="CC81" s="540"/>
      <c r="CD81" s="540"/>
      <c r="CE81" s="540"/>
      <c r="CF81" s="540"/>
      <c r="CG81" s="540"/>
      <c r="CH81" s="540"/>
      <c r="CI81" s="540"/>
      <c r="CJ81" s="540"/>
      <c r="CK81" s="540"/>
      <c r="CL81" s="540"/>
      <c r="CM81" s="540">
        <f>'Лиц-2-М'!DB57</f>
        <v>0</v>
      </c>
      <c r="CN81" s="540"/>
      <c r="CO81" s="540"/>
      <c r="CP81" s="540"/>
      <c r="CQ81" s="540"/>
      <c r="CR81" s="540"/>
      <c r="CS81" s="540"/>
      <c r="CT81" s="540"/>
      <c r="CU81" s="540"/>
      <c r="CV81" s="540"/>
      <c r="CW81" s="540"/>
      <c r="CX81" s="540"/>
      <c r="CY81" s="540"/>
      <c r="CZ81" s="540"/>
      <c r="DA81" s="540"/>
      <c r="DB81" s="540"/>
      <c r="DC81" s="540"/>
      <c r="DD81" s="540"/>
      <c r="DE81" s="540"/>
      <c r="DF81" s="540"/>
      <c r="DG81" s="540"/>
      <c r="DH81" s="540"/>
      <c r="DI81" s="540"/>
      <c r="DJ81" s="540"/>
      <c r="DK81" s="540"/>
      <c r="DL81" s="540"/>
      <c r="DM81" s="540"/>
      <c r="DN81" s="540"/>
      <c r="DO81" s="540"/>
      <c r="DP81" s="540"/>
      <c r="DQ81" s="540"/>
      <c r="DR81" s="540"/>
      <c r="DS81" s="540">
        <f>'Лиц-2-М'!EH57</f>
        <v>0</v>
      </c>
      <c r="DT81" s="540"/>
      <c r="DU81" s="540"/>
      <c r="DV81" s="540"/>
      <c r="DW81" s="540"/>
      <c r="DX81" s="540"/>
      <c r="DY81" s="540"/>
      <c r="DZ81" s="540"/>
      <c r="EA81" s="540"/>
      <c r="EB81" s="540"/>
      <c r="EC81" s="540"/>
      <c r="ED81" s="540"/>
      <c r="EE81" s="540"/>
      <c r="EF81" s="540"/>
      <c r="EG81" s="540"/>
      <c r="EH81" s="540"/>
      <c r="EI81" s="540"/>
      <c r="EJ81" s="540"/>
      <c r="EK81" s="540"/>
      <c r="EL81" s="540"/>
      <c r="EM81" s="540"/>
      <c r="EN81" s="540"/>
      <c r="EO81" s="540"/>
      <c r="EP81" s="540"/>
      <c r="EQ81" s="540"/>
      <c r="ER81" s="540"/>
      <c r="ES81" s="540"/>
      <c r="ET81" s="540"/>
      <c r="EU81" s="540"/>
      <c r="EV81" s="540"/>
      <c r="EW81" s="540"/>
      <c r="EX81" s="556"/>
      <c r="FL81" s="429" t="s">
        <v>170</v>
      </c>
    </row>
    <row r="82" spans="1:154" s="429" customFormat="1" ht="11.25">
      <c r="A82" s="555" t="s">
        <v>505</v>
      </c>
      <c r="B82" s="555"/>
      <c r="C82" s="555"/>
      <c r="D82" s="555"/>
      <c r="E82" s="555"/>
      <c r="F82" s="555"/>
      <c r="G82" s="555"/>
      <c r="H82" s="555"/>
      <c r="I82" s="555"/>
      <c r="J82" s="555"/>
      <c r="K82" s="555"/>
      <c r="L82" s="555"/>
      <c r="M82" s="555"/>
      <c r="N82" s="555"/>
      <c r="O82" s="555"/>
      <c r="P82" s="555"/>
      <c r="Q82" s="555"/>
      <c r="R82" s="555"/>
      <c r="S82" s="555"/>
      <c r="T82" s="555"/>
      <c r="U82" s="555"/>
      <c r="V82" s="555"/>
      <c r="W82" s="555"/>
      <c r="X82" s="555"/>
      <c r="Y82" s="555"/>
      <c r="Z82" s="555"/>
      <c r="AA82" s="555"/>
      <c r="AB82" s="555"/>
      <c r="AC82" s="555"/>
      <c r="AD82" s="555"/>
      <c r="AE82" s="555"/>
      <c r="AF82" s="555"/>
      <c r="AG82" s="555"/>
      <c r="AH82" s="555"/>
      <c r="AI82" s="555"/>
      <c r="AJ82" s="555"/>
      <c r="AK82" s="555"/>
      <c r="AL82" s="555"/>
      <c r="AM82" s="555"/>
      <c r="AN82" s="555"/>
      <c r="AO82" s="555"/>
      <c r="AP82" s="555"/>
      <c r="AQ82" s="542"/>
      <c r="AR82" s="542"/>
      <c r="AS82" s="542"/>
      <c r="AT82" s="542"/>
      <c r="AU82" s="542"/>
      <c r="AV82" s="542"/>
      <c r="AW82" s="542"/>
      <c r="AX82" s="542"/>
      <c r="AY82" s="542"/>
      <c r="AZ82" s="542"/>
      <c r="BA82" s="542"/>
      <c r="BB82" s="542"/>
      <c r="BC82" s="542"/>
      <c r="BD82" s="542"/>
      <c r="BE82" s="542"/>
      <c r="BF82" s="542"/>
      <c r="BG82" s="551">
        <f>BG81</f>
        <v>0</v>
      </c>
      <c r="BH82" s="551"/>
      <c r="BI82" s="551"/>
      <c r="BJ82" s="551"/>
      <c r="BK82" s="551"/>
      <c r="BL82" s="551"/>
      <c r="BM82" s="551"/>
      <c r="BN82" s="551"/>
      <c r="BO82" s="551"/>
      <c r="BP82" s="551"/>
      <c r="BQ82" s="551"/>
      <c r="BR82" s="551"/>
      <c r="BS82" s="551" t="s">
        <v>506</v>
      </c>
      <c r="BT82" s="551"/>
      <c r="BU82" s="551"/>
      <c r="BV82" s="551"/>
      <c r="BW82" s="551"/>
      <c r="BX82" s="551"/>
      <c r="BY82" s="551"/>
      <c r="BZ82" s="551"/>
      <c r="CA82" s="551"/>
      <c r="CB82" s="551"/>
      <c r="CC82" s="551" t="s">
        <v>506</v>
      </c>
      <c r="CD82" s="551"/>
      <c r="CE82" s="551"/>
      <c r="CF82" s="551"/>
      <c r="CG82" s="551"/>
      <c r="CH82" s="551"/>
      <c r="CI82" s="551"/>
      <c r="CJ82" s="551"/>
      <c r="CK82" s="551"/>
      <c r="CL82" s="551"/>
      <c r="CM82" s="551">
        <f>CM81</f>
        <v>0</v>
      </c>
      <c r="CN82" s="551"/>
      <c r="CO82" s="551"/>
      <c r="CP82" s="551"/>
      <c r="CQ82" s="551"/>
      <c r="CR82" s="551"/>
      <c r="CS82" s="551"/>
      <c r="CT82" s="551"/>
      <c r="CU82" s="551"/>
      <c r="CV82" s="551"/>
      <c r="CW82" s="551"/>
      <c r="CX82" s="551"/>
      <c r="CY82" s="551" t="s">
        <v>506</v>
      </c>
      <c r="CZ82" s="551"/>
      <c r="DA82" s="551"/>
      <c r="DB82" s="551"/>
      <c r="DC82" s="551"/>
      <c r="DD82" s="551"/>
      <c r="DE82" s="551"/>
      <c r="DF82" s="551"/>
      <c r="DG82" s="551"/>
      <c r="DH82" s="551"/>
      <c r="DI82" s="551" t="s">
        <v>506</v>
      </c>
      <c r="DJ82" s="551"/>
      <c r="DK82" s="551"/>
      <c r="DL82" s="551"/>
      <c r="DM82" s="551"/>
      <c r="DN82" s="551"/>
      <c r="DO82" s="551"/>
      <c r="DP82" s="551"/>
      <c r="DQ82" s="551"/>
      <c r="DR82" s="551"/>
      <c r="DS82" s="551">
        <f>DS81</f>
        <v>0</v>
      </c>
      <c r="DT82" s="551"/>
      <c r="DU82" s="551"/>
      <c r="DV82" s="551"/>
      <c r="DW82" s="551"/>
      <c r="DX82" s="551"/>
      <c r="DY82" s="551"/>
      <c r="DZ82" s="551"/>
      <c r="EA82" s="551"/>
      <c r="EB82" s="551"/>
      <c r="EC82" s="551"/>
      <c r="ED82" s="551"/>
      <c r="EE82" s="551" t="s">
        <v>506</v>
      </c>
      <c r="EF82" s="551"/>
      <c r="EG82" s="551"/>
      <c r="EH82" s="551"/>
      <c r="EI82" s="551"/>
      <c r="EJ82" s="551"/>
      <c r="EK82" s="551"/>
      <c r="EL82" s="551"/>
      <c r="EM82" s="551"/>
      <c r="EN82" s="551"/>
      <c r="EO82" s="551" t="s">
        <v>506</v>
      </c>
      <c r="EP82" s="551"/>
      <c r="EQ82" s="551"/>
      <c r="ER82" s="551"/>
      <c r="ES82" s="551"/>
      <c r="ET82" s="551"/>
      <c r="EU82" s="551"/>
      <c r="EV82" s="551"/>
      <c r="EW82" s="551"/>
      <c r="EX82" s="552"/>
    </row>
    <row r="83" spans="1:154" s="429" customFormat="1" ht="12.75" customHeight="1" thickBot="1">
      <c r="A83" s="565" t="s">
        <v>159</v>
      </c>
      <c r="B83" s="554"/>
      <c r="C83" s="554"/>
      <c r="D83" s="554"/>
      <c r="E83" s="554"/>
      <c r="F83" s="554"/>
      <c r="G83" s="554"/>
      <c r="H83" s="554"/>
      <c r="I83" s="554"/>
      <c r="J83" s="557"/>
      <c r="K83" s="553" t="s">
        <v>269</v>
      </c>
      <c r="L83" s="554"/>
      <c r="M83" s="554"/>
      <c r="N83" s="554"/>
      <c r="O83" s="554"/>
      <c r="P83" s="554"/>
      <c r="Q83" s="554"/>
      <c r="R83" s="554"/>
      <c r="S83" s="554"/>
      <c r="T83" s="557"/>
      <c r="U83" s="553" t="s">
        <v>409</v>
      </c>
      <c r="V83" s="554"/>
      <c r="W83" s="554"/>
      <c r="X83" s="554"/>
      <c r="Y83" s="554"/>
      <c r="Z83" s="554"/>
      <c r="AA83" s="554"/>
      <c r="AB83" s="554"/>
      <c r="AC83" s="554"/>
      <c r="AD83" s="554"/>
      <c r="AE83" s="554"/>
      <c r="AF83" s="554"/>
      <c r="AG83" s="557"/>
      <c r="AH83" s="553" t="s">
        <v>484</v>
      </c>
      <c r="AI83" s="554"/>
      <c r="AJ83" s="554"/>
      <c r="AK83" s="554"/>
      <c r="AL83" s="554"/>
      <c r="AM83" s="554"/>
      <c r="AN83" s="554"/>
      <c r="AO83" s="554"/>
      <c r="AP83" s="554"/>
      <c r="AQ83" s="542" t="s">
        <v>481</v>
      </c>
      <c r="AR83" s="542"/>
      <c r="AS83" s="542"/>
      <c r="AT83" s="542"/>
      <c r="AU83" s="542"/>
      <c r="AV83" s="542"/>
      <c r="AW83" s="542"/>
      <c r="AX83" s="542"/>
      <c r="AY83" s="542"/>
      <c r="AZ83" s="542"/>
      <c r="BA83" s="542"/>
      <c r="BB83" s="542"/>
      <c r="BC83" s="542"/>
      <c r="BD83" s="542"/>
      <c r="BE83" s="542"/>
      <c r="BF83" s="542"/>
      <c r="BG83" s="540">
        <f>'Лиц-2-М'!BV59</f>
        <v>4950</v>
      </c>
      <c r="BH83" s="540"/>
      <c r="BI83" s="540"/>
      <c r="BJ83" s="540"/>
      <c r="BK83" s="540"/>
      <c r="BL83" s="540"/>
      <c r="BM83" s="540"/>
      <c r="BN83" s="540"/>
      <c r="BO83" s="540"/>
      <c r="BP83" s="540"/>
      <c r="BQ83" s="540"/>
      <c r="BR83" s="540"/>
      <c r="BS83" s="540"/>
      <c r="BT83" s="540"/>
      <c r="BU83" s="540"/>
      <c r="BV83" s="540"/>
      <c r="BW83" s="540"/>
      <c r="BX83" s="540"/>
      <c r="BY83" s="540"/>
      <c r="BZ83" s="540"/>
      <c r="CA83" s="540"/>
      <c r="CB83" s="540"/>
      <c r="CC83" s="540"/>
      <c r="CD83" s="540"/>
      <c r="CE83" s="540"/>
      <c r="CF83" s="540"/>
      <c r="CG83" s="540"/>
      <c r="CH83" s="540"/>
      <c r="CI83" s="540"/>
      <c r="CJ83" s="540"/>
      <c r="CK83" s="540"/>
      <c r="CL83" s="540"/>
      <c r="CM83" s="540">
        <f>'Лиц-2-М'!DB59</f>
        <v>4950</v>
      </c>
      <c r="CN83" s="540"/>
      <c r="CO83" s="540"/>
      <c r="CP83" s="540"/>
      <c r="CQ83" s="540"/>
      <c r="CR83" s="540"/>
      <c r="CS83" s="540"/>
      <c r="CT83" s="540"/>
      <c r="CU83" s="540"/>
      <c r="CV83" s="540"/>
      <c r="CW83" s="540"/>
      <c r="CX83" s="540"/>
      <c r="CY83" s="540"/>
      <c r="CZ83" s="540"/>
      <c r="DA83" s="540"/>
      <c r="DB83" s="540"/>
      <c r="DC83" s="540"/>
      <c r="DD83" s="540"/>
      <c r="DE83" s="540"/>
      <c r="DF83" s="540"/>
      <c r="DG83" s="540"/>
      <c r="DH83" s="540"/>
      <c r="DI83" s="540"/>
      <c r="DJ83" s="540"/>
      <c r="DK83" s="540"/>
      <c r="DL83" s="540"/>
      <c r="DM83" s="540"/>
      <c r="DN83" s="540"/>
      <c r="DO83" s="540"/>
      <c r="DP83" s="540"/>
      <c r="DQ83" s="540"/>
      <c r="DR83" s="540"/>
      <c r="DS83" s="540">
        <f>'Лиц-2-М'!EH59</f>
        <v>4950</v>
      </c>
      <c r="DT83" s="540"/>
      <c r="DU83" s="540"/>
      <c r="DV83" s="540"/>
      <c r="DW83" s="540"/>
      <c r="DX83" s="540"/>
      <c r="DY83" s="540"/>
      <c r="DZ83" s="540"/>
      <c r="EA83" s="540"/>
      <c r="EB83" s="540"/>
      <c r="EC83" s="540"/>
      <c r="ED83" s="540"/>
      <c r="EE83" s="540"/>
      <c r="EF83" s="540"/>
      <c r="EG83" s="540"/>
      <c r="EH83" s="540"/>
      <c r="EI83" s="540"/>
      <c r="EJ83" s="540"/>
      <c r="EK83" s="540"/>
      <c r="EL83" s="540"/>
      <c r="EM83" s="540"/>
      <c r="EN83" s="540"/>
      <c r="EO83" s="540"/>
      <c r="EP83" s="540"/>
      <c r="EQ83" s="540"/>
      <c r="ER83" s="540"/>
      <c r="ES83" s="540"/>
      <c r="ET83" s="540"/>
      <c r="EU83" s="540"/>
      <c r="EV83" s="540"/>
      <c r="EW83" s="540"/>
      <c r="EX83" s="556"/>
    </row>
    <row r="84" spans="1:154" s="429" customFormat="1" ht="12" thickBot="1">
      <c r="A84" s="555" t="s">
        <v>505</v>
      </c>
      <c r="B84" s="555"/>
      <c r="C84" s="555"/>
      <c r="D84" s="555"/>
      <c r="E84" s="555"/>
      <c r="F84" s="555"/>
      <c r="G84" s="555"/>
      <c r="H84" s="555"/>
      <c r="I84" s="555"/>
      <c r="J84" s="555"/>
      <c r="K84" s="555"/>
      <c r="L84" s="555"/>
      <c r="M84" s="555"/>
      <c r="N84" s="555"/>
      <c r="O84" s="555"/>
      <c r="P84" s="555"/>
      <c r="Q84" s="555"/>
      <c r="R84" s="555"/>
      <c r="S84" s="555"/>
      <c r="T84" s="555"/>
      <c r="U84" s="555"/>
      <c r="V84" s="555"/>
      <c r="W84" s="555"/>
      <c r="X84" s="555"/>
      <c r="Y84" s="555"/>
      <c r="Z84" s="555"/>
      <c r="AA84" s="555"/>
      <c r="AB84" s="555"/>
      <c r="AC84" s="555"/>
      <c r="AD84" s="555"/>
      <c r="AE84" s="555"/>
      <c r="AF84" s="555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542"/>
      <c r="AR84" s="542"/>
      <c r="AS84" s="542"/>
      <c r="AT84" s="542"/>
      <c r="AU84" s="542"/>
      <c r="AV84" s="542"/>
      <c r="AW84" s="542"/>
      <c r="AX84" s="542"/>
      <c r="AY84" s="542"/>
      <c r="AZ84" s="542"/>
      <c r="BA84" s="542"/>
      <c r="BB84" s="542"/>
      <c r="BC84" s="542"/>
      <c r="BD84" s="542"/>
      <c r="BE84" s="542"/>
      <c r="BF84" s="542"/>
      <c r="BG84" s="551">
        <f>BG83</f>
        <v>4950</v>
      </c>
      <c r="BH84" s="551"/>
      <c r="BI84" s="551"/>
      <c r="BJ84" s="551"/>
      <c r="BK84" s="551"/>
      <c r="BL84" s="551"/>
      <c r="BM84" s="551"/>
      <c r="BN84" s="551"/>
      <c r="BO84" s="551"/>
      <c r="BP84" s="551"/>
      <c r="BQ84" s="551"/>
      <c r="BR84" s="551"/>
      <c r="BS84" s="551" t="s">
        <v>506</v>
      </c>
      <c r="BT84" s="551"/>
      <c r="BU84" s="551"/>
      <c r="BV84" s="551"/>
      <c r="BW84" s="551"/>
      <c r="BX84" s="551"/>
      <c r="BY84" s="551"/>
      <c r="BZ84" s="551"/>
      <c r="CA84" s="551"/>
      <c r="CB84" s="551"/>
      <c r="CC84" s="551" t="s">
        <v>506</v>
      </c>
      <c r="CD84" s="551"/>
      <c r="CE84" s="551"/>
      <c r="CF84" s="551"/>
      <c r="CG84" s="551"/>
      <c r="CH84" s="551"/>
      <c r="CI84" s="551"/>
      <c r="CJ84" s="551"/>
      <c r="CK84" s="551"/>
      <c r="CL84" s="551"/>
      <c r="CM84" s="551">
        <f>CM83</f>
        <v>4950</v>
      </c>
      <c r="CN84" s="551"/>
      <c r="CO84" s="551"/>
      <c r="CP84" s="551"/>
      <c r="CQ84" s="551"/>
      <c r="CR84" s="551"/>
      <c r="CS84" s="551"/>
      <c r="CT84" s="551"/>
      <c r="CU84" s="551"/>
      <c r="CV84" s="551"/>
      <c r="CW84" s="551"/>
      <c r="CX84" s="551"/>
      <c r="CY84" s="551" t="s">
        <v>506</v>
      </c>
      <c r="CZ84" s="551"/>
      <c r="DA84" s="551"/>
      <c r="DB84" s="551"/>
      <c r="DC84" s="551"/>
      <c r="DD84" s="551"/>
      <c r="DE84" s="551"/>
      <c r="DF84" s="551"/>
      <c r="DG84" s="551"/>
      <c r="DH84" s="551"/>
      <c r="DI84" s="551" t="s">
        <v>506</v>
      </c>
      <c r="DJ84" s="551"/>
      <c r="DK84" s="551"/>
      <c r="DL84" s="551"/>
      <c r="DM84" s="551"/>
      <c r="DN84" s="551"/>
      <c r="DO84" s="551"/>
      <c r="DP84" s="551"/>
      <c r="DQ84" s="551"/>
      <c r="DR84" s="551"/>
      <c r="DS84" s="551">
        <f>DS83</f>
        <v>4950</v>
      </c>
      <c r="DT84" s="551"/>
      <c r="DU84" s="551"/>
      <c r="DV84" s="551"/>
      <c r="DW84" s="551"/>
      <c r="DX84" s="551"/>
      <c r="DY84" s="551"/>
      <c r="DZ84" s="551"/>
      <c r="EA84" s="551"/>
      <c r="EB84" s="551"/>
      <c r="EC84" s="551"/>
      <c r="ED84" s="551"/>
      <c r="EE84" s="551" t="s">
        <v>506</v>
      </c>
      <c r="EF84" s="551"/>
      <c r="EG84" s="551"/>
      <c r="EH84" s="551"/>
      <c r="EI84" s="551"/>
      <c r="EJ84" s="551"/>
      <c r="EK84" s="551"/>
      <c r="EL84" s="551"/>
      <c r="EM84" s="551"/>
      <c r="EN84" s="551"/>
      <c r="EO84" s="551" t="s">
        <v>506</v>
      </c>
      <c r="EP84" s="551"/>
      <c r="EQ84" s="551"/>
      <c r="ER84" s="551"/>
      <c r="ES84" s="551"/>
      <c r="ET84" s="551"/>
      <c r="EU84" s="551"/>
      <c r="EV84" s="551"/>
      <c r="EW84" s="551"/>
      <c r="EX84" s="552"/>
    </row>
    <row r="85" spans="43:154" s="429" customFormat="1" ht="12" thickBot="1">
      <c r="AQ85" s="555" t="s">
        <v>509</v>
      </c>
      <c r="AR85" s="555"/>
      <c r="AS85" s="555"/>
      <c r="AT85" s="555"/>
      <c r="AU85" s="555"/>
      <c r="AV85" s="555"/>
      <c r="AW85" s="555"/>
      <c r="AX85" s="555"/>
      <c r="AY85" s="555"/>
      <c r="AZ85" s="555"/>
      <c r="BA85" s="555"/>
      <c r="BB85" s="555"/>
      <c r="BC85" s="555"/>
      <c r="BD85" s="555"/>
      <c r="BE85" s="555"/>
      <c r="BF85" s="555"/>
      <c r="BG85" s="571">
        <f>BG65+BG69+BG73+BG76+BG78+BG80+BG82+BG84</f>
        <v>3979507</v>
      </c>
      <c r="BH85" s="572"/>
      <c r="BI85" s="572"/>
      <c r="BJ85" s="572"/>
      <c r="BK85" s="572"/>
      <c r="BL85" s="572"/>
      <c r="BM85" s="572"/>
      <c r="BN85" s="572"/>
      <c r="BO85" s="572"/>
      <c r="BP85" s="572"/>
      <c r="BQ85" s="572"/>
      <c r="BR85" s="573"/>
      <c r="BS85" s="574" t="s">
        <v>506</v>
      </c>
      <c r="BT85" s="572"/>
      <c r="BU85" s="572"/>
      <c r="BV85" s="572"/>
      <c r="BW85" s="572"/>
      <c r="BX85" s="572"/>
      <c r="BY85" s="572"/>
      <c r="BZ85" s="572"/>
      <c r="CA85" s="572"/>
      <c r="CB85" s="573"/>
      <c r="CC85" s="570" t="s">
        <v>506</v>
      </c>
      <c r="CD85" s="570"/>
      <c r="CE85" s="570"/>
      <c r="CF85" s="570"/>
      <c r="CG85" s="570"/>
      <c r="CH85" s="570"/>
      <c r="CI85" s="570"/>
      <c r="CJ85" s="570"/>
      <c r="CK85" s="570"/>
      <c r="CL85" s="574"/>
      <c r="CM85" s="567">
        <f>CM65+CM69+CM73+CM76+CM78+CM80+CM82+CM84</f>
        <v>3276630</v>
      </c>
      <c r="CN85" s="568"/>
      <c r="CO85" s="568"/>
      <c r="CP85" s="568"/>
      <c r="CQ85" s="568"/>
      <c r="CR85" s="568"/>
      <c r="CS85" s="568"/>
      <c r="CT85" s="568"/>
      <c r="CU85" s="568"/>
      <c r="CV85" s="568"/>
      <c r="CW85" s="568"/>
      <c r="CX85" s="569"/>
      <c r="CY85" s="570" t="s">
        <v>506</v>
      </c>
      <c r="CZ85" s="570"/>
      <c r="DA85" s="570"/>
      <c r="DB85" s="570"/>
      <c r="DC85" s="570"/>
      <c r="DD85" s="570"/>
      <c r="DE85" s="570"/>
      <c r="DF85" s="570"/>
      <c r="DG85" s="570"/>
      <c r="DH85" s="570"/>
      <c r="DI85" s="570" t="s">
        <v>506</v>
      </c>
      <c r="DJ85" s="570"/>
      <c r="DK85" s="570"/>
      <c r="DL85" s="570"/>
      <c r="DM85" s="570"/>
      <c r="DN85" s="570"/>
      <c r="DO85" s="570"/>
      <c r="DP85" s="570"/>
      <c r="DQ85" s="570"/>
      <c r="DR85" s="574"/>
      <c r="DS85" s="567">
        <f>DS65+DS69+DS73+DS76+DS78+DS80+DS82+DS84</f>
        <v>3194330</v>
      </c>
      <c r="DT85" s="568"/>
      <c r="DU85" s="568"/>
      <c r="DV85" s="568"/>
      <c r="DW85" s="568"/>
      <c r="DX85" s="568"/>
      <c r="DY85" s="568"/>
      <c r="DZ85" s="568"/>
      <c r="EA85" s="568"/>
      <c r="EB85" s="568"/>
      <c r="EC85" s="568"/>
      <c r="ED85" s="569"/>
      <c r="EE85" s="570" t="s">
        <v>506</v>
      </c>
      <c r="EF85" s="570"/>
      <c r="EG85" s="570"/>
      <c r="EH85" s="570"/>
      <c r="EI85" s="570"/>
      <c r="EJ85" s="570"/>
      <c r="EK85" s="570"/>
      <c r="EL85" s="570"/>
      <c r="EM85" s="570"/>
      <c r="EN85" s="570"/>
      <c r="EO85" s="574" t="s">
        <v>506</v>
      </c>
      <c r="EP85" s="572"/>
      <c r="EQ85" s="572"/>
      <c r="ER85" s="572"/>
      <c r="ES85" s="572"/>
      <c r="ET85" s="572"/>
      <c r="EU85" s="572"/>
      <c r="EV85" s="572"/>
      <c r="EW85" s="572"/>
      <c r="EX85" s="575"/>
    </row>
    <row r="86" ht="10.5" customHeight="1"/>
    <row r="87" s="430" customFormat="1" ht="11.25">
      <c r="A87" s="430" t="s">
        <v>510</v>
      </c>
    </row>
    <row r="88" s="430" customFormat="1" ht="11.25">
      <c r="A88" s="430" t="s">
        <v>511</v>
      </c>
    </row>
  </sheetData>
  <sheetProtection/>
  <mergeCells count="802">
    <mergeCell ref="CM62:CX62"/>
    <mergeCell ref="CY62:DH62"/>
    <mergeCell ref="DI62:DR62"/>
    <mergeCell ref="DS62:ED62"/>
    <mergeCell ref="EE62:EN62"/>
    <mergeCell ref="EO62:EX62"/>
    <mergeCell ref="EE61:EN61"/>
    <mergeCell ref="EO61:EX61"/>
    <mergeCell ref="A62:J62"/>
    <mergeCell ref="K62:T62"/>
    <mergeCell ref="U62:AG62"/>
    <mergeCell ref="AH62:AP62"/>
    <mergeCell ref="AQ62:BF62"/>
    <mergeCell ref="BG62:BR62"/>
    <mergeCell ref="BS62:CB62"/>
    <mergeCell ref="CC62:CL62"/>
    <mergeCell ref="BS61:CB61"/>
    <mergeCell ref="CC61:CL61"/>
    <mergeCell ref="CM61:CX61"/>
    <mergeCell ref="CY61:DH61"/>
    <mergeCell ref="DI61:DR61"/>
    <mergeCell ref="DS61:ED61"/>
    <mergeCell ref="A61:J61"/>
    <mergeCell ref="K61:T61"/>
    <mergeCell ref="U61:AG61"/>
    <mergeCell ref="AH61:AP61"/>
    <mergeCell ref="AQ61:BF61"/>
    <mergeCell ref="BG61:BR61"/>
    <mergeCell ref="EE64:EN64"/>
    <mergeCell ref="EO64:EX64"/>
    <mergeCell ref="EE65:EN65"/>
    <mergeCell ref="EO65:EX65"/>
    <mergeCell ref="A65:AP65"/>
    <mergeCell ref="CM65:CX65"/>
    <mergeCell ref="CY65:DH65"/>
    <mergeCell ref="DI65:DR65"/>
    <mergeCell ref="DS65:ED65"/>
    <mergeCell ref="AQ65:BF65"/>
    <mergeCell ref="BG65:BR65"/>
    <mergeCell ref="BS65:CB65"/>
    <mergeCell ref="CC65:CL65"/>
    <mergeCell ref="CM64:CX64"/>
    <mergeCell ref="CY64:DH64"/>
    <mergeCell ref="CC64:CL64"/>
    <mergeCell ref="DI64:DR64"/>
    <mergeCell ref="DS64:ED64"/>
    <mergeCell ref="BS64:CB64"/>
    <mergeCell ref="A64:J64"/>
    <mergeCell ref="K64:T64"/>
    <mergeCell ref="U64:AG64"/>
    <mergeCell ref="AH64:AP64"/>
    <mergeCell ref="AQ64:BF64"/>
    <mergeCell ref="BG64:BR64"/>
    <mergeCell ref="CM60:CX60"/>
    <mergeCell ref="CY60:DH60"/>
    <mergeCell ref="DI60:DR60"/>
    <mergeCell ref="DS60:ED60"/>
    <mergeCell ref="EE60:EN60"/>
    <mergeCell ref="EO60:EX60"/>
    <mergeCell ref="EE59:EN59"/>
    <mergeCell ref="EO59:EX59"/>
    <mergeCell ref="A60:J60"/>
    <mergeCell ref="K60:T60"/>
    <mergeCell ref="U60:AG60"/>
    <mergeCell ref="AH60:AP60"/>
    <mergeCell ref="AQ60:BF60"/>
    <mergeCell ref="BG60:BR60"/>
    <mergeCell ref="BS60:CB60"/>
    <mergeCell ref="CC60:CL60"/>
    <mergeCell ref="BS59:CB59"/>
    <mergeCell ref="CC59:CL59"/>
    <mergeCell ref="CM59:CX59"/>
    <mergeCell ref="CY59:DH59"/>
    <mergeCell ref="DI59:DR59"/>
    <mergeCell ref="DS59:ED59"/>
    <mergeCell ref="A59:J59"/>
    <mergeCell ref="K59:T59"/>
    <mergeCell ref="U59:AG59"/>
    <mergeCell ref="AH59:AP59"/>
    <mergeCell ref="AQ59:BF59"/>
    <mergeCell ref="BG59:BR59"/>
    <mergeCell ref="CM58:CX58"/>
    <mergeCell ref="CY58:DH58"/>
    <mergeCell ref="DI58:DR58"/>
    <mergeCell ref="DS58:ED58"/>
    <mergeCell ref="EE58:EN58"/>
    <mergeCell ref="EO58:EX58"/>
    <mergeCell ref="AQ58:BF58"/>
    <mergeCell ref="BG58:BR58"/>
    <mergeCell ref="BS58:CB58"/>
    <mergeCell ref="CC58:CL58"/>
    <mergeCell ref="A58:J58"/>
    <mergeCell ref="K58:T58"/>
    <mergeCell ref="U58:AG58"/>
    <mergeCell ref="AH58:AP58"/>
    <mergeCell ref="EU19:EV19"/>
    <mergeCell ref="EW19:EX19"/>
    <mergeCell ref="EN19:ET19"/>
    <mergeCell ref="EE43:EN43"/>
    <mergeCell ref="EO43:EX43"/>
    <mergeCell ref="EO39:EX39"/>
    <mergeCell ref="EE42:EN42"/>
    <mergeCell ref="EO42:EX42"/>
    <mergeCell ref="EO40:EX40"/>
    <mergeCell ref="EO35:EX35"/>
    <mergeCell ref="CM44:CX44"/>
    <mergeCell ref="CY44:DH44"/>
    <mergeCell ref="DI44:DR44"/>
    <mergeCell ref="DS44:ED44"/>
    <mergeCell ref="EE44:EN44"/>
    <mergeCell ref="EO44:EX44"/>
    <mergeCell ref="AQ44:BF44"/>
    <mergeCell ref="BG44:BR44"/>
    <mergeCell ref="BS44:CB44"/>
    <mergeCell ref="CC44:CL44"/>
    <mergeCell ref="A44:J44"/>
    <mergeCell ref="K44:T44"/>
    <mergeCell ref="U44:AG44"/>
    <mergeCell ref="AH44:AP44"/>
    <mergeCell ref="CM45:CX45"/>
    <mergeCell ref="DS45:ED45"/>
    <mergeCell ref="BG45:BR45"/>
    <mergeCell ref="CM42:CX42"/>
    <mergeCell ref="CY43:DH43"/>
    <mergeCell ref="DI43:DR43"/>
    <mergeCell ref="DS43:ED43"/>
    <mergeCell ref="CY42:DH42"/>
    <mergeCell ref="DI42:DR42"/>
    <mergeCell ref="DS42:ED42"/>
    <mergeCell ref="A43:J43"/>
    <mergeCell ref="K43:T43"/>
    <mergeCell ref="U43:AG43"/>
    <mergeCell ref="AH43:AP43"/>
    <mergeCell ref="AQ43:BF43"/>
    <mergeCell ref="BG43:BR43"/>
    <mergeCell ref="BS43:CB43"/>
    <mergeCell ref="CC43:CL43"/>
    <mergeCell ref="CM43:CX43"/>
    <mergeCell ref="EE41:EN41"/>
    <mergeCell ref="EO41:EX41"/>
    <mergeCell ref="A42:J42"/>
    <mergeCell ref="K42:T42"/>
    <mergeCell ref="U42:AG42"/>
    <mergeCell ref="AH42:AP42"/>
    <mergeCell ref="AQ42:BF42"/>
    <mergeCell ref="DS41:ED41"/>
    <mergeCell ref="DI40:DR40"/>
    <mergeCell ref="DS40:ED40"/>
    <mergeCell ref="EE40:EN40"/>
    <mergeCell ref="BG42:BR42"/>
    <mergeCell ref="BS42:CB42"/>
    <mergeCell ref="CC42:CL42"/>
    <mergeCell ref="BS41:CB41"/>
    <mergeCell ref="CC41:CL41"/>
    <mergeCell ref="CM41:CX41"/>
    <mergeCell ref="A41:J41"/>
    <mergeCell ref="K41:T41"/>
    <mergeCell ref="U41:AG41"/>
    <mergeCell ref="AH41:AP41"/>
    <mergeCell ref="AQ41:BF41"/>
    <mergeCell ref="BG41:BR41"/>
    <mergeCell ref="A40:J40"/>
    <mergeCell ref="K40:T40"/>
    <mergeCell ref="U40:AG40"/>
    <mergeCell ref="AH40:AP40"/>
    <mergeCell ref="AQ40:BF40"/>
    <mergeCell ref="BG40:BR40"/>
    <mergeCell ref="EE37:EN37"/>
    <mergeCell ref="EO37:EX37"/>
    <mergeCell ref="BS40:CB40"/>
    <mergeCell ref="CC40:CL40"/>
    <mergeCell ref="CM40:CX40"/>
    <mergeCell ref="CC39:CL39"/>
    <mergeCell ref="CM39:CX39"/>
    <mergeCell ref="CY39:DH39"/>
    <mergeCell ref="BS39:CB39"/>
    <mergeCell ref="CY40:DH40"/>
    <mergeCell ref="CY37:DH37"/>
    <mergeCell ref="DI37:DR37"/>
    <mergeCell ref="A39:J39"/>
    <mergeCell ref="K39:T39"/>
    <mergeCell ref="U39:AG39"/>
    <mergeCell ref="AH39:AP39"/>
    <mergeCell ref="AQ39:BF39"/>
    <mergeCell ref="BG39:BR39"/>
    <mergeCell ref="DI39:DR39"/>
    <mergeCell ref="EO36:EX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CC35:CL35"/>
    <mergeCell ref="CM35:CX35"/>
    <mergeCell ref="CY35:DH35"/>
    <mergeCell ref="A36:J36"/>
    <mergeCell ref="K36:T36"/>
    <mergeCell ref="U36:AG36"/>
    <mergeCell ref="AH36:AP36"/>
    <mergeCell ref="AQ36:BF36"/>
    <mergeCell ref="BG36:BR36"/>
    <mergeCell ref="CY36:DH36"/>
    <mergeCell ref="EO38:EX38"/>
    <mergeCell ref="EO50:EX50"/>
    <mergeCell ref="DI50:DR50"/>
    <mergeCell ref="DS50:ED50"/>
    <mergeCell ref="BS36:CB36"/>
    <mergeCell ref="CC36:CL36"/>
    <mergeCell ref="CM36:CX36"/>
    <mergeCell ref="DI36:DR36"/>
    <mergeCell ref="DS36:ED36"/>
    <mergeCell ref="EE36:EN36"/>
    <mergeCell ref="DS38:ED38"/>
    <mergeCell ref="EE38:EN38"/>
    <mergeCell ref="DI35:DR35"/>
    <mergeCell ref="DS35:ED35"/>
    <mergeCell ref="EE35:EN35"/>
    <mergeCell ref="DS54:ED54"/>
    <mergeCell ref="EE54:EN54"/>
    <mergeCell ref="DS39:ED39"/>
    <mergeCell ref="EE39:EN39"/>
    <mergeCell ref="DS37:ED37"/>
    <mergeCell ref="CC54:CL54"/>
    <mergeCell ref="CM54:CX54"/>
    <mergeCell ref="CY54:DH54"/>
    <mergeCell ref="DI54:DR54"/>
    <mergeCell ref="CC38:CL38"/>
    <mergeCell ref="CM38:CX38"/>
    <mergeCell ref="CY38:DH38"/>
    <mergeCell ref="DI38:DR38"/>
    <mergeCell ref="CY41:DH41"/>
    <mergeCell ref="DI41:DR41"/>
    <mergeCell ref="DS51:ED51"/>
    <mergeCell ref="EE51:EN51"/>
    <mergeCell ref="EO51:EX51"/>
    <mergeCell ref="A54:J54"/>
    <mergeCell ref="K54:T54"/>
    <mergeCell ref="U54:AG54"/>
    <mergeCell ref="AH54:AP54"/>
    <mergeCell ref="AQ54:BF54"/>
    <mergeCell ref="BG54:BR54"/>
    <mergeCell ref="BS54:CB54"/>
    <mergeCell ref="U51:AG51"/>
    <mergeCell ref="AH51:AP51"/>
    <mergeCell ref="AQ51:BF51"/>
    <mergeCell ref="BG51:BR51"/>
    <mergeCell ref="CY51:DH51"/>
    <mergeCell ref="DI51:DR51"/>
    <mergeCell ref="BS51:CB51"/>
    <mergeCell ref="CC51:CL51"/>
    <mergeCell ref="CM51:CX51"/>
    <mergeCell ref="CC50:CL50"/>
    <mergeCell ref="CM50:CX50"/>
    <mergeCell ref="CY50:DH50"/>
    <mergeCell ref="BS50:CB50"/>
    <mergeCell ref="EE50:EN50"/>
    <mergeCell ref="DS49:ED49"/>
    <mergeCell ref="EE49:EN49"/>
    <mergeCell ref="CM49:CX49"/>
    <mergeCell ref="CY49:DH49"/>
    <mergeCell ref="DI49:DR49"/>
    <mergeCell ref="EO49:EX49"/>
    <mergeCell ref="A50:J50"/>
    <mergeCell ref="K50:T50"/>
    <mergeCell ref="U50:AG50"/>
    <mergeCell ref="AH50:AP50"/>
    <mergeCell ref="AQ50:BF50"/>
    <mergeCell ref="BG50:BR50"/>
    <mergeCell ref="BG49:BR49"/>
    <mergeCell ref="BS49:CB49"/>
    <mergeCell ref="CC49:CL49"/>
    <mergeCell ref="CY47:DH47"/>
    <mergeCell ref="DI47:DR47"/>
    <mergeCell ref="DS47:ED47"/>
    <mergeCell ref="EE47:EN47"/>
    <mergeCell ref="EO47:EX47"/>
    <mergeCell ref="A49:J49"/>
    <mergeCell ref="K49:T49"/>
    <mergeCell ref="U49:AG49"/>
    <mergeCell ref="AH49:AP49"/>
    <mergeCell ref="AQ49:BF49"/>
    <mergeCell ref="EO46:EX46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CM47:CX47"/>
    <mergeCell ref="CC46:CL46"/>
    <mergeCell ref="CM46:CX46"/>
    <mergeCell ref="CY46:DH46"/>
    <mergeCell ref="DI46:DR46"/>
    <mergeCell ref="DS46:ED46"/>
    <mergeCell ref="EE46:EN46"/>
    <mergeCell ref="EE45:EN45"/>
    <mergeCell ref="EO45:EX45"/>
    <mergeCell ref="A46:J46"/>
    <mergeCell ref="K46:T46"/>
    <mergeCell ref="U46:AG46"/>
    <mergeCell ref="AH46:AP46"/>
    <mergeCell ref="AQ46:BF46"/>
    <mergeCell ref="BG46:BR46"/>
    <mergeCell ref="BS46:CB46"/>
    <mergeCell ref="BS45:CB45"/>
    <mergeCell ref="CC45:CL45"/>
    <mergeCell ref="CY45:DH45"/>
    <mergeCell ref="DI45:DR45"/>
    <mergeCell ref="CY57:DH57"/>
    <mergeCell ref="DI57:DR57"/>
    <mergeCell ref="DS57:ED57"/>
    <mergeCell ref="CM57:CX57"/>
    <mergeCell ref="CM56:CX56"/>
    <mergeCell ref="CY56:DH56"/>
    <mergeCell ref="DI56:DR56"/>
    <mergeCell ref="EE57:EN57"/>
    <mergeCell ref="EO57:EX57"/>
    <mergeCell ref="A45:J45"/>
    <mergeCell ref="K45:T45"/>
    <mergeCell ref="U45:AG45"/>
    <mergeCell ref="AH45:AP45"/>
    <mergeCell ref="AQ45:BF45"/>
    <mergeCell ref="EO55:EX55"/>
    <mergeCell ref="A57:J57"/>
    <mergeCell ref="K57:T57"/>
    <mergeCell ref="U57:AG57"/>
    <mergeCell ref="AH57:AP57"/>
    <mergeCell ref="AQ57:BF57"/>
    <mergeCell ref="BG57:BR57"/>
    <mergeCell ref="BS57:CB57"/>
    <mergeCell ref="CC57:CL57"/>
    <mergeCell ref="EO33:EX33"/>
    <mergeCell ref="A55:J55"/>
    <mergeCell ref="K55:T55"/>
    <mergeCell ref="U55:AG55"/>
    <mergeCell ref="AH55:AP55"/>
    <mergeCell ref="AQ55:BF55"/>
    <mergeCell ref="BG55:BR55"/>
    <mergeCell ref="BS55:CB55"/>
    <mergeCell ref="CC55:CL55"/>
    <mergeCell ref="CM55:CX55"/>
    <mergeCell ref="CC33:CL33"/>
    <mergeCell ref="CM33:CX33"/>
    <mergeCell ref="CY33:DH33"/>
    <mergeCell ref="DI33:DR33"/>
    <mergeCell ref="DS33:ED33"/>
    <mergeCell ref="EE33:EN33"/>
    <mergeCell ref="AM16:CL16"/>
    <mergeCell ref="BB19:BF19"/>
    <mergeCell ref="BK19:BL19"/>
    <mergeCell ref="A33:J33"/>
    <mergeCell ref="K33:T33"/>
    <mergeCell ref="U33:AG33"/>
    <mergeCell ref="AH33:AP33"/>
    <mergeCell ref="AQ33:BF33"/>
    <mergeCell ref="BG33:BR33"/>
    <mergeCell ref="BS33:CB33"/>
    <mergeCell ref="CE2:EX2"/>
    <mergeCell ref="DM12:DO12"/>
    <mergeCell ref="DP12:DR12"/>
    <mergeCell ref="CK12:CN12"/>
    <mergeCell ref="CQ12:DI12"/>
    <mergeCell ref="CI5:EX5"/>
    <mergeCell ref="CI6:EX6"/>
    <mergeCell ref="CI7:EX7"/>
    <mergeCell ref="CI8:EX8"/>
    <mergeCell ref="CI9:EX9"/>
    <mergeCell ref="DE11:EG11"/>
    <mergeCell ref="DB29:DD29"/>
    <mergeCell ref="BY15:EJ15"/>
    <mergeCell ref="BM19:BZ19"/>
    <mergeCell ref="CA19:CC19"/>
    <mergeCell ref="B15:BU15"/>
    <mergeCell ref="AJ16:AL16"/>
    <mergeCell ref="BV15:BX15"/>
    <mergeCell ref="CU16:CW16"/>
    <mergeCell ref="CD19:CF19"/>
    <mergeCell ref="DE10:EG10"/>
    <mergeCell ref="EL14:EX16"/>
    <mergeCell ref="BG19:BJ19"/>
    <mergeCell ref="EL18:EX18"/>
    <mergeCell ref="CM16:CO16"/>
    <mergeCell ref="CP16:CT16"/>
    <mergeCell ref="EL19:EM19"/>
    <mergeCell ref="DJ12:DL12"/>
    <mergeCell ref="CI10:DB10"/>
    <mergeCell ref="CI11:DB11"/>
    <mergeCell ref="EL20:EX20"/>
    <mergeCell ref="EL21:EX21"/>
    <mergeCell ref="DE29:DR29"/>
    <mergeCell ref="DS29:EG29"/>
    <mergeCell ref="AL23:DM23"/>
    <mergeCell ref="EL23:EX23"/>
    <mergeCell ref="EL24:EX24"/>
    <mergeCell ref="EL22:EX22"/>
    <mergeCell ref="BG28:EX28"/>
    <mergeCell ref="BG29:BU29"/>
    <mergeCell ref="EK29:EX29"/>
    <mergeCell ref="BG30:CL30"/>
    <mergeCell ref="CM30:DR30"/>
    <mergeCell ref="DS30:EX30"/>
    <mergeCell ref="BV29:BX29"/>
    <mergeCell ref="BY29:CL29"/>
    <mergeCell ref="CM29:DA29"/>
    <mergeCell ref="EH29:EJ29"/>
    <mergeCell ref="BG31:BR31"/>
    <mergeCell ref="BS31:CB31"/>
    <mergeCell ref="CC31:CL31"/>
    <mergeCell ref="CM31:CX31"/>
    <mergeCell ref="AQ32:BF32"/>
    <mergeCell ref="BG32:BR32"/>
    <mergeCell ref="A32:J32"/>
    <mergeCell ref="K32:T32"/>
    <mergeCell ref="U32:AG32"/>
    <mergeCell ref="AH32:AP32"/>
    <mergeCell ref="A28:AP30"/>
    <mergeCell ref="AQ28:BF31"/>
    <mergeCell ref="A31:J31"/>
    <mergeCell ref="K31:T31"/>
    <mergeCell ref="U31:AG31"/>
    <mergeCell ref="AH31:AP31"/>
    <mergeCell ref="EE31:EN31"/>
    <mergeCell ref="EO32:EX32"/>
    <mergeCell ref="DS31:ED31"/>
    <mergeCell ref="BS32:CB32"/>
    <mergeCell ref="CC32:CL32"/>
    <mergeCell ref="CY31:DH31"/>
    <mergeCell ref="DI31:DR31"/>
    <mergeCell ref="CM32:CX32"/>
    <mergeCell ref="EO85:EX85"/>
    <mergeCell ref="CG19:CL19"/>
    <mergeCell ref="A26:EX26"/>
    <mergeCell ref="AL20:DM20"/>
    <mergeCell ref="AL21:DM21"/>
    <mergeCell ref="CY32:DH32"/>
    <mergeCell ref="DI32:DR32"/>
    <mergeCell ref="DS32:ED32"/>
    <mergeCell ref="EE32:EN32"/>
    <mergeCell ref="EO31:EX31"/>
    <mergeCell ref="AL22:DM22"/>
    <mergeCell ref="AQ85:BF85"/>
    <mergeCell ref="DS85:ED85"/>
    <mergeCell ref="EE85:EN85"/>
    <mergeCell ref="BG85:BR85"/>
    <mergeCell ref="BS85:CB85"/>
    <mergeCell ref="CC85:CL85"/>
    <mergeCell ref="CM85:CX85"/>
    <mergeCell ref="CY85:DH85"/>
    <mergeCell ref="DI85:DR85"/>
    <mergeCell ref="CY69:DH69"/>
    <mergeCell ref="BS68:CB68"/>
    <mergeCell ref="CC68:CL68"/>
    <mergeCell ref="A68:J68"/>
    <mergeCell ref="K68:T68"/>
    <mergeCell ref="U68:AG68"/>
    <mergeCell ref="AH68:AP68"/>
    <mergeCell ref="AQ68:BF68"/>
    <mergeCell ref="BG68:BR68"/>
    <mergeCell ref="A69:AP69"/>
    <mergeCell ref="AQ69:BF69"/>
    <mergeCell ref="BG69:BR69"/>
    <mergeCell ref="CM68:CX68"/>
    <mergeCell ref="BS69:CB69"/>
    <mergeCell ref="CC69:CL69"/>
    <mergeCell ref="CM69:CX69"/>
    <mergeCell ref="CY68:DH68"/>
    <mergeCell ref="DI68:DR68"/>
    <mergeCell ref="DS68:ED68"/>
    <mergeCell ref="A67:J67"/>
    <mergeCell ref="K67:T67"/>
    <mergeCell ref="U67:AG67"/>
    <mergeCell ref="AH67:AP67"/>
    <mergeCell ref="DI67:DR67"/>
    <mergeCell ref="AQ67:BF67"/>
    <mergeCell ref="BG67:BR67"/>
    <mergeCell ref="EE68:EN68"/>
    <mergeCell ref="DI69:DR69"/>
    <mergeCell ref="DS69:ED69"/>
    <mergeCell ref="EE69:EN69"/>
    <mergeCell ref="EO69:EX69"/>
    <mergeCell ref="EO68:EX68"/>
    <mergeCell ref="A66:J66"/>
    <mergeCell ref="K66:T66"/>
    <mergeCell ref="U66:AG66"/>
    <mergeCell ref="AH66:AP66"/>
    <mergeCell ref="EE67:EN67"/>
    <mergeCell ref="EO67:EX67"/>
    <mergeCell ref="AQ66:BF66"/>
    <mergeCell ref="BG66:BR66"/>
    <mergeCell ref="BS66:CB66"/>
    <mergeCell ref="CC67:CL67"/>
    <mergeCell ref="BS67:CB67"/>
    <mergeCell ref="EE66:EN66"/>
    <mergeCell ref="EO66:EX66"/>
    <mergeCell ref="CC82:CL82"/>
    <mergeCell ref="CM82:CX82"/>
    <mergeCell ref="CY82:DH82"/>
    <mergeCell ref="DI82:DR82"/>
    <mergeCell ref="DS82:ED82"/>
    <mergeCell ref="EE82:EN82"/>
    <mergeCell ref="EO82:EX82"/>
    <mergeCell ref="CC66:CL66"/>
    <mergeCell ref="DS66:ED66"/>
    <mergeCell ref="CM66:CX66"/>
    <mergeCell ref="CY66:DH66"/>
    <mergeCell ref="DI66:DR66"/>
    <mergeCell ref="DS67:ED67"/>
    <mergeCell ref="CM67:CX67"/>
    <mergeCell ref="CY67:DH67"/>
    <mergeCell ref="BS70:CB70"/>
    <mergeCell ref="A82:AP82"/>
    <mergeCell ref="AQ82:BF82"/>
    <mergeCell ref="BG82:BR82"/>
    <mergeCell ref="BS82:CB82"/>
    <mergeCell ref="A70:J70"/>
    <mergeCell ref="K70:T70"/>
    <mergeCell ref="U70:AG70"/>
    <mergeCell ref="A72:J72"/>
    <mergeCell ref="K72:T72"/>
    <mergeCell ref="DI70:DR70"/>
    <mergeCell ref="DS70:ED70"/>
    <mergeCell ref="EE70:EN70"/>
    <mergeCell ref="EO70:EX70"/>
    <mergeCell ref="AH70:AP70"/>
    <mergeCell ref="CC70:CL70"/>
    <mergeCell ref="CM70:CX70"/>
    <mergeCell ref="CY70:DH70"/>
    <mergeCell ref="AQ70:BF70"/>
    <mergeCell ref="BG70:BR70"/>
    <mergeCell ref="EO81:EX81"/>
    <mergeCell ref="CC71:CL71"/>
    <mergeCell ref="CM71:CX71"/>
    <mergeCell ref="CY71:DH71"/>
    <mergeCell ref="DI71:DR71"/>
    <mergeCell ref="DS71:ED71"/>
    <mergeCell ref="EE71:EN71"/>
    <mergeCell ref="EO71:EX71"/>
    <mergeCell ref="CC81:CL81"/>
    <mergeCell ref="CM81:CX81"/>
    <mergeCell ref="U72:AG72"/>
    <mergeCell ref="AH72:AP72"/>
    <mergeCell ref="DS81:ED81"/>
    <mergeCell ref="EE81:EN81"/>
    <mergeCell ref="CY81:DH81"/>
    <mergeCell ref="DI81:DR81"/>
    <mergeCell ref="CM72:CX72"/>
    <mergeCell ref="CY72:DH72"/>
    <mergeCell ref="DI72:DR72"/>
    <mergeCell ref="DS72:ED72"/>
    <mergeCell ref="AQ72:BF72"/>
    <mergeCell ref="BG72:BR72"/>
    <mergeCell ref="BS72:CB72"/>
    <mergeCell ref="CC72:CL72"/>
    <mergeCell ref="BS74:CB74"/>
    <mergeCell ref="EE72:EN72"/>
    <mergeCell ref="CM74:CX74"/>
    <mergeCell ref="CY74:DH74"/>
    <mergeCell ref="DI74:DR74"/>
    <mergeCell ref="EO72:EX72"/>
    <mergeCell ref="A73:AP73"/>
    <mergeCell ref="AQ73:BF73"/>
    <mergeCell ref="BG73:BR73"/>
    <mergeCell ref="BS73:CB73"/>
    <mergeCell ref="CC73:CL73"/>
    <mergeCell ref="CM73:CX73"/>
    <mergeCell ref="CY73:DH73"/>
    <mergeCell ref="DS73:ED73"/>
    <mergeCell ref="EE73:EN73"/>
    <mergeCell ref="BG75:BR75"/>
    <mergeCell ref="A74:J74"/>
    <mergeCell ref="K74:T74"/>
    <mergeCell ref="U74:AG74"/>
    <mergeCell ref="AH74:AP74"/>
    <mergeCell ref="AQ74:BF74"/>
    <mergeCell ref="BG74:BR74"/>
    <mergeCell ref="CY76:DH76"/>
    <mergeCell ref="EO73:EX73"/>
    <mergeCell ref="DI73:DR73"/>
    <mergeCell ref="EE74:EN74"/>
    <mergeCell ref="EO74:EX74"/>
    <mergeCell ref="A75:J75"/>
    <mergeCell ref="K75:T75"/>
    <mergeCell ref="U75:AG75"/>
    <mergeCell ref="AH75:AP75"/>
    <mergeCell ref="AQ75:BF75"/>
    <mergeCell ref="BS71:CB71"/>
    <mergeCell ref="BS75:CB75"/>
    <mergeCell ref="CC74:CL74"/>
    <mergeCell ref="EO75:EX75"/>
    <mergeCell ref="A76:AP76"/>
    <mergeCell ref="AQ76:BF76"/>
    <mergeCell ref="BG76:BR76"/>
    <mergeCell ref="BS76:CB76"/>
    <mergeCell ref="CC76:CL76"/>
    <mergeCell ref="CM76:CX76"/>
    <mergeCell ref="A71:J71"/>
    <mergeCell ref="K71:T71"/>
    <mergeCell ref="U71:AG71"/>
    <mergeCell ref="AH71:AP71"/>
    <mergeCell ref="AQ71:BF71"/>
    <mergeCell ref="BG71:BR71"/>
    <mergeCell ref="DS75:ED75"/>
    <mergeCell ref="CY75:DH75"/>
    <mergeCell ref="DI75:DR75"/>
    <mergeCell ref="DS74:ED74"/>
    <mergeCell ref="CC75:CL75"/>
    <mergeCell ref="CM75:CX75"/>
    <mergeCell ref="A77:J77"/>
    <mergeCell ref="K77:T77"/>
    <mergeCell ref="U77:AG77"/>
    <mergeCell ref="AH77:AP77"/>
    <mergeCell ref="AQ77:BF77"/>
    <mergeCell ref="BG77:BR77"/>
    <mergeCell ref="BS77:CB77"/>
    <mergeCell ref="CC77:CL77"/>
    <mergeCell ref="EE77:EN77"/>
    <mergeCell ref="EO77:EX77"/>
    <mergeCell ref="CM77:CX77"/>
    <mergeCell ref="CY77:DH77"/>
    <mergeCell ref="DI77:DR77"/>
    <mergeCell ref="DS77:ED77"/>
    <mergeCell ref="AQ81:BF81"/>
    <mergeCell ref="BG81:BR81"/>
    <mergeCell ref="BS81:CB81"/>
    <mergeCell ref="A78:AP78"/>
    <mergeCell ref="AQ78:BF78"/>
    <mergeCell ref="BG78:BR78"/>
    <mergeCell ref="BS78:CB78"/>
    <mergeCell ref="BS79:CB79"/>
    <mergeCell ref="A79:J79"/>
    <mergeCell ref="K79:T79"/>
    <mergeCell ref="A83:J83"/>
    <mergeCell ref="K83:T83"/>
    <mergeCell ref="U83:AG83"/>
    <mergeCell ref="AH83:AP83"/>
    <mergeCell ref="DS78:ED78"/>
    <mergeCell ref="EE78:EN78"/>
    <mergeCell ref="A81:J81"/>
    <mergeCell ref="K81:T81"/>
    <mergeCell ref="U81:AG81"/>
    <mergeCell ref="AH81:AP81"/>
    <mergeCell ref="CM83:CX83"/>
    <mergeCell ref="CY83:DH83"/>
    <mergeCell ref="DI83:DR83"/>
    <mergeCell ref="DS83:ED83"/>
    <mergeCell ref="AQ83:BF83"/>
    <mergeCell ref="BG83:BR83"/>
    <mergeCell ref="BS83:CB83"/>
    <mergeCell ref="CC83:CL83"/>
    <mergeCell ref="CY84:DH84"/>
    <mergeCell ref="DI84:DR84"/>
    <mergeCell ref="DS84:ED84"/>
    <mergeCell ref="EE84:EN84"/>
    <mergeCell ref="EO84:EX84"/>
    <mergeCell ref="EE83:EN83"/>
    <mergeCell ref="EO83:EX83"/>
    <mergeCell ref="A84:AP84"/>
    <mergeCell ref="AQ84:BF84"/>
    <mergeCell ref="BG84:BR84"/>
    <mergeCell ref="BS84:CB84"/>
    <mergeCell ref="CC84:CL84"/>
    <mergeCell ref="CM84:CX84"/>
    <mergeCell ref="AQ53:BF53"/>
    <mergeCell ref="BG53:BR53"/>
    <mergeCell ref="BS53:CB53"/>
    <mergeCell ref="CC53:CL53"/>
    <mergeCell ref="CM53:CX53"/>
    <mergeCell ref="CY53:DH53"/>
    <mergeCell ref="A35:J35"/>
    <mergeCell ref="K35:T35"/>
    <mergeCell ref="U35:AG35"/>
    <mergeCell ref="AH35:AP35"/>
    <mergeCell ref="A53:J53"/>
    <mergeCell ref="K53:T53"/>
    <mergeCell ref="U53:AG53"/>
    <mergeCell ref="AH53:AP53"/>
    <mergeCell ref="A51:J51"/>
    <mergeCell ref="K51:T51"/>
    <mergeCell ref="AQ35:BF35"/>
    <mergeCell ref="BG35:BR35"/>
    <mergeCell ref="BS35:CB35"/>
    <mergeCell ref="A38:J38"/>
    <mergeCell ref="K38:T38"/>
    <mergeCell ref="U38:AG38"/>
    <mergeCell ref="AH38:AP38"/>
    <mergeCell ref="AQ38:BF38"/>
    <mergeCell ref="BG38:BR38"/>
    <mergeCell ref="BS38:CB38"/>
    <mergeCell ref="AQ52:BF52"/>
    <mergeCell ref="BG52:BR52"/>
    <mergeCell ref="BS52:CB52"/>
    <mergeCell ref="CC52:CL52"/>
    <mergeCell ref="A52:J52"/>
    <mergeCell ref="K52:T52"/>
    <mergeCell ref="U52:AG52"/>
    <mergeCell ref="AH52:AP52"/>
    <mergeCell ref="BS56:CB56"/>
    <mergeCell ref="CC56:CL56"/>
    <mergeCell ref="CM52:CX52"/>
    <mergeCell ref="CY52:DH52"/>
    <mergeCell ref="DI52:DR52"/>
    <mergeCell ref="DS52:ED52"/>
    <mergeCell ref="DI53:DR53"/>
    <mergeCell ref="DS53:ED53"/>
    <mergeCell ref="CY55:DH55"/>
    <mergeCell ref="DI55:DR55"/>
    <mergeCell ref="A56:J56"/>
    <mergeCell ref="K56:T56"/>
    <mergeCell ref="U56:AG56"/>
    <mergeCell ref="AH56:AP56"/>
    <mergeCell ref="AQ56:BF56"/>
    <mergeCell ref="BG56:BR56"/>
    <mergeCell ref="DS56:ED56"/>
    <mergeCell ref="EE52:EN52"/>
    <mergeCell ref="EO52:EX52"/>
    <mergeCell ref="EE53:EN53"/>
    <mergeCell ref="EO53:EX53"/>
    <mergeCell ref="DS55:ED55"/>
    <mergeCell ref="EE55:EN55"/>
    <mergeCell ref="EO54:EX54"/>
    <mergeCell ref="DI79:DR79"/>
    <mergeCell ref="EE56:EN56"/>
    <mergeCell ref="EO56:EX56"/>
    <mergeCell ref="A63:J63"/>
    <mergeCell ref="K63:T63"/>
    <mergeCell ref="U63:AG63"/>
    <mergeCell ref="AH63:AP63"/>
    <mergeCell ref="AQ63:BF63"/>
    <mergeCell ref="BG63:BR63"/>
    <mergeCell ref="BS63:CB63"/>
    <mergeCell ref="CM63:CX63"/>
    <mergeCell ref="CY63:DH63"/>
    <mergeCell ref="DI63:DR63"/>
    <mergeCell ref="DS63:ED63"/>
    <mergeCell ref="CC78:CL78"/>
    <mergeCell ref="CM78:CX78"/>
    <mergeCell ref="CY78:DH78"/>
    <mergeCell ref="DI78:DR78"/>
    <mergeCell ref="CC63:CL63"/>
    <mergeCell ref="DI76:DR76"/>
    <mergeCell ref="U79:AG79"/>
    <mergeCell ref="AH79:AP79"/>
    <mergeCell ref="AQ79:BF79"/>
    <mergeCell ref="BG79:BR79"/>
    <mergeCell ref="CM79:CX79"/>
    <mergeCell ref="CY79:DH79"/>
    <mergeCell ref="CC79:CL79"/>
    <mergeCell ref="DS79:ED79"/>
    <mergeCell ref="EE63:EN63"/>
    <mergeCell ref="EO63:EX63"/>
    <mergeCell ref="EO78:EX78"/>
    <mergeCell ref="EE76:EN76"/>
    <mergeCell ref="EO76:EX76"/>
    <mergeCell ref="EE75:EN75"/>
    <mergeCell ref="EE79:EN79"/>
    <mergeCell ref="EO79:EX79"/>
    <mergeCell ref="DS76:ED76"/>
    <mergeCell ref="A80:AP80"/>
    <mergeCell ref="AQ80:BF80"/>
    <mergeCell ref="BG80:BR80"/>
    <mergeCell ref="BS80:CB80"/>
    <mergeCell ref="CC80:CL80"/>
    <mergeCell ref="CM80:CX80"/>
    <mergeCell ref="CY80:DH80"/>
    <mergeCell ref="DI80:DR80"/>
    <mergeCell ref="DS80:ED80"/>
    <mergeCell ref="EE80:EN80"/>
    <mergeCell ref="EO80:EX80"/>
    <mergeCell ref="A48:J48"/>
    <mergeCell ref="K48:T48"/>
    <mergeCell ref="U48:AG48"/>
    <mergeCell ref="AH48:AP48"/>
    <mergeCell ref="AQ48:BF48"/>
    <mergeCell ref="BG48:BR48"/>
    <mergeCell ref="BS48:CB48"/>
    <mergeCell ref="DS48:ED48"/>
    <mergeCell ref="EE48:EN48"/>
    <mergeCell ref="EO48:EX48"/>
    <mergeCell ref="CC48:CL48"/>
    <mergeCell ref="CM48:CX48"/>
    <mergeCell ref="CY48:DH48"/>
    <mergeCell ref="DI48:DR48"/>
    <mergeCell ref="A34:J34"/>
    <mergeCell ref="K34:T34"/>
    <mergeCell ref="U34:AG34"/>
    <mergeCell ref="AH34:AP34"/>
    <mergeCell ref="AQ34:BF34"/>
    <mergeCell ref="BG34:BR34"/>
    <mergeCell ref="EE34:EN34"/>
    <mergeCell ref="EO34:EX34"/>
    <mergeCell ref="BS34:CB34"/>
    <mergeCell ref="CC34:CL34"/>
    <mergeCell ref="CM34:CX34"/>
    <mergeCell ref="CY34:DH34"/>
    <mergeCell ref="DI34:DR34"/>
    <mergeCell ref="DS34:ED34"/>
  </mergeCells>
  <printOptions/>
  <pageMargins left="0.7874015748031497" right="0.69" top="0.36" bottom="0.31496062992125984" header="0.29" footer="0.1968503937007874"/>
  <pageSetup horizontalDpi="600" verticalDpi="600" orientation="landscape" paperSize="9" scale="97" r:id="rId1"/>
  <rowBreaks count="1" manualBreakCount="1">
    <brk id="45" max="153" man="1"/>
  </rowBreaks>
  <ignoredErrors>
    <ignoredError sqref="BG79:BR8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2.625" style="0" customWidth="1"/>
    <col min="2" max="2" width="3.875" style="0" customWidth="1"/>
    <col min="3" max="3" width="39.00390625" style="0" customWidth="1"/>
    <col min="4" max="4" width="6.125" style="0" hidden="1" customWidth="1"/>
    <col min="5" max="5" width="19.125" style="0" customWidth="1"/>
    <col min="6" max="6" width="17.625" style="0" customWidth="1"/>
    <col min="7" max="7" width="17.125" style="0" customWidth="1"/>
    <col min="8" max="8" width="15.125" style="0" customWidth="1"/>
    <col min="9" max="9" width="14.375" style="0" customWidth="1"/>
    <col min="10" max="10" width="9.125" style="0" hidden="1" customWidth="1"/>
  </cols>
  <sheetData>
    <row r="1" spans="7:10" ht="82.5" customHeight="1">
      <c r="G1" s="759" t="s">
        <v>577</v>
      </c>
      <c r="H1" s="759"/>
      <c r="I1" s="759"/>
      <c r="J1" s="759"/>
    </row>
    <row r="2" spans="7:9" ht="17.25" customHeight="1">
      <c r="G2" s="463"/>
      <c r="H2" s="463"/>
      <c r="I2" s="463"/>
    </row>
    <row r="3" spans="1:9" ht="15.75">
      <c r="A3" s="3"/>
      <c r="B3" s="748" t="s">
        <v>578</v>
      </c>
      <c r="C3" s="748"/>
      <c r="D3" s="748"/>
      <c r="E3" s="748"/>
      <c r="F3" s="748"/>
      <c r="G3" s="748"/>
      <c r="H3" s="748"/>
      <c r="I3" s="748"/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3"/>
      <c r="B5" s="748" t="s">
        <v>588</v>
      </c>
      <c r="C5" s="748"/>
      <c r="D5" s="748"/>
      <c r="E5" s="748"/>
      <c r="F5" s="748"/>
      <c r="G5" s="748"/>
      <c r="H5" s="748"/>
      <c r="I5" s="748"/>
    </row>
    <row r="6" spans="1:9" ht="24" customHeight="1" thickBot="1">
      <c r="A6" s="3"/>
      <c r="B6" s="37"/>
      <c r="C6" s="3"/>
      <c r="D6" s="3"/>
      <c r="E6" s="3"/>
      <c r="F6" s="3"/>
      <c r="G6" s="3"/>
      <c r="H6" s="3"/>
      <c r="I6" s="3"/>
    </row>
    <row r="7" spans="1:9" ht="40.5" customHeight="1" thickBot="1">
      <c r="A7" s="3"/>
      <c r="B7" s="263" t="s">
        <v>100</v>
      </c>
      <c r="C7" s="94" t="s">
        <v>84</v>
      </c>
      <c r="D7" s="777" t="s">
        <v>173</v>
      </c>
      <c r="E7" s="778"/>
      <c r="F7" s="778"/>
      <c r="G7" s="779"/>
      <c r="H7" s="76" t="s">
        <v>166</v>
      </c>
      <c r="I7" s="78" t="s">
        <v>167</v>
      </c>
    </row>
    <row r="8" spans="1:12" ht="16.5" thickBot="1">
      <c r="A8" s="3"/>
      <c r="B8" s="108">
        <v>1</v>
      </c>
      <c r="C8" s="110">
        <v>2</v>
      </c>
      <c r="D8" s="769">
        <v>3</v>
      </c>
      <c r="E8" s="770"/>
      <c r="F8" s="770"/>
      <c r="G8" s="771"/>
      <c r="H8" s="42">
        <v>4</v>
      </c>
      <c r="I8" s="44">
        <v>5</v>
      </c>
      <c r="L8" t="s">
        <v>170</v>
      </c>
    </row>
    <row r="9" spans="1:12" ht="42.75" customHeight="1">
      <c r="A9" s="3"/>
      <c r="B9" s="391"/>
      <c r="C9" s="286" t="s">
        <v>415</v>
      </c>
      <c r="D9" s="762"/>
      <c r="E9" s="773" t="s">
        <v>101</v>
      </c>
      <c r="F9" s="773" t="s">
        <v>165</v>
      </c>
      <c r="G9" s="775" t="s">
        <v>416</v>
      </c>
      <c r="H9" s="780"/>
      <c r="I9" s="782"/>
      <c r="L9" s="2" t="s">
        <v>170</v>
      </c>
    </row>
    <row r="10" spans="1:9" ht="15.75" customHeight="1">
      <c r="A10" s="3"/>
      <c r="B10" s="392"/>
      <c r="C10" s="393" t="s">
        <v>90</v>
      </c>
      <c r="D10" s="772"/>
      <c r="E10" s="774"/>
      <c r="F10" s="774"/>
      <c r="G10" s="776"/>
      <c r="H10" s="781"/>
      <c r="I10" s="783"/>
    </row>
    <row r="11" spans="1:9" ht="45.75" customHeight="1">
      <c r="A11" s="3"/>
      <c r="B11" s="394">
        <v>1</v>
      </c>
      <c r="C11" s="91" t="s">
        <v>417</v>
      </c>
      <c r="D11" s="287"/>
      <c r="E11" s="72" t="s">
        <v>197</v>
      </c>
      <c r="F11" s="133">
        <v>49</v>
      </c>
      <c r="G11" s="144">
        <v>0</v>
      </c>
      <c r="H11" s="119">
        <f>F11*G11</f>
        <v>0</v>
      </c>
      <c r="I11" s="74"/>
    </row>
    <row r="12" spans="1:9" ht="20.25" customHeight="1" thickBot="1">
      <c r="A12" s="3"/>
      <c r="B12" s="395"/>
      <c r="C12" s="304" t="s">
        <v>91</v>
      </c>
      <c r="D12" s="305"/>
      <c r="E12" s="306"/>
      <c r="F12" s="306"/>
      <c r="G12" s="299"/>
      <c r="H12" s="141">
        <f>H11</f>
        <v>0</v>
      </c>
      <c r="I12" s="142">
        <f>I11</f>
        <v>0</v>
      </c>
    </row>
    <row r="13" spans="1:9" ht="16.5" thickBot="1">
      <c r="A13" s="3"/>
      <c r="B13" s="37"/>
      <c r="C13" s="3"/>
      <c r="D13" s="3"/>
      <c r="E13" s="3"/>
      <c r="F13" s="3"/>
      <c r="G13" s="3"/>
      <c r="H13" s="3"/>
      <c r="I13" s="3"/>
    </row>
    <row r="14" spans="1:9" ht="16.5" thickBot="1">
      <c r="A14" s="3"/>
      <c r="B14" s="768" t="s">
        <v>568</v>
      </c>
      <c r="C14" s="768"/>
      <c r="D14" s="3"/>
      <c r="E14" s="82">
        <f>I12</f>
        <v>0</v>
      </c>
      <c r="F14" s="3"/>
      <c r="G14" s="3"/>
      <c r="H14" s="3"/>
      <c r="I14" s="3"/>
    </row>
    <row r="15" spans="1:9" ht="15.75">
      <c r="A15" s="3"/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2:11" ht="15.7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.7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7" ht="15.75">
      <c r="A19" s="3"/>
      <c r="B19" s="3" t="s">
        <v>557</v>
      </c>
      <c r="C19" s="411"/>
      <c r="D19" s="411"/>
      <c r="E19" s="411"/>
      <c r="F19" s="411"/>
      <c r="G19" s="411"/>
    </row>
    <row r="20" spans="1:7" ht="15.75">
      <c r="A20" s="3"/>
      <c r="B20" s="3"/>
      <c r="C20" s="411"/>
      <c r="D20" s="411"/>
      <c r="E20" s="411"/>
      <c r="F20" s="411"/>
      <c r="G20" s="411"/>
    </row>
    <row r="21" spans="1:7" ht="15.75">
      <c r="A21" s="3"/>
      <c r="B21" s="3"/>
      <c r="C21" s="411"/>
      <c r="D21" s="411"/>
      <c r="E21" s="411"/>
      <c r="F21" s="411"/>
      <c r="G21" s="411"/>
    </row>
    <row r="22" spans="1:7" ht="15.75">
      <c r="A22" s="3"/>
      <c r="B22" s="3" t="s">
        <v>558</v>
      </c>
      <c r="C22" s="434"/>
      <c r="D22" s="434"/>
      <c r="E22" s="434"/>
      <c r="F22" s="434"/>
      <c r="G22" s="434"/>
    </row>
    <row r="23" spans="2:11" ht="15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66" ht="12.75">
      <c r="O66" t="s">
        <v>170</v>
      </c>
    </row>
  </sheetData>
  <sheetProtection/>
  <mergeCells count="12">
    <mergeCell ref="B3:I3"/>
    <mergeCell ref="B5:I5"/>
    <mergeCell ref="D7:G7"/>
    <mergeCell ref="G1:J1"/>
    <mergeCell ref="H9:H10"/>
    <mergeCell ref="I9:I10"/>
    <mergeCell ref="B14:C14"/>
    <mergeCell ref="D8:G8"/>
    <mergeCell ref="D9:D10"/>
    <mergeCell ref="E9:E10"/>
    <mergeCell ref="F9:F10"/>
    <mergeCell ref="G9:G1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Y36"/>
  <sheetViews>
    <sheetView zoomScalePageLayoutView="0" workbookViewId="0" topLeftCell="A10">
      <selection activeCell="H24" sqref="H24"/>
    </sheetView>
  </sheetViews>
  <sheetFormatPr defaultColWidth="9.00390625" defaultRowHeight="12.75"/>
  <cols>
    <col min="1" max="1" width="3.00390625" style="0" customWidth="1"/>
    <col min="2" max="2" width="5.375" style="0" customWidth="1"/>
    <col min="3" max="3" width="26.625" style="0" customWidth="1"/>
    <col min="4" max="4" width="13.875" style="0" customWidth="1"/>
    <col min="5" max="5" width="16.25390625" style="0" customWidth="1"/>
    <col min="6" max="6" width="20.25390625" style="0" customWidth="1"/>
    <col min="7" max="7" width="15.00390625" style="0" customWidth="1"/>
    <col min="8" max="8" width="15.125" style="0" customWidth="1"/>
    <col min="9" max="9" width="9.125" style="0" hidden="1" customWidth="1"/>
    <col min="13" max="13" width="9.25390625" style="0" customWidth="1"/>
  </cols>
  <sheetData>
    <row r="1" spans="6:9" ht="63" customHeight="1">
      <c r="F1" s="759" t="s">
        <v>577</v>
      </c>
      <c r="G1" s="759"/>
      <c r="H1" s="759"/>
      <c r="I1" s="759"/>
    </row>
    <row r="3" spans="1:8" ht="49.5" customHeight="1">
      <c r="A3" s="3"/>
      <c r="B3" s="748" t="s">
        <v>578</v>
      </c>
      <c r="C3" s="748"/>
      <c r="D3" s="748"/>
      <c r="E3" s="748"/>
      <c r="F3" s="748"/>
      <c r="G3" s="748"/>
      <c r="H3" s="748"/>
    </row>
    <row r="4" spans="1:8" ht="15.75">
      <c r="A4" s="3"/>
      <c r="B4" s="3"/>
      <c r="C4" s="748"/>
      <c r="D4" s="748"/>
      <c r="E4" s="748"/>
      <c r="F4" s="748"/>
      <c r="G4" s="748"/>
      <c r="H4" s="748"/>
    </row>
    <row r="5" spans="1:8" ht="15.75">
      <c r="A5" s="3"/>
      <c r="B5" s="3"/>
      <c r="C5" s="13"/>
      <c r="D5" s="3"/>
      <c r="E5" s="137"/>
      <c r="F5" s="3"/>
      <c r="G5" s="3"/>
      <c r="H5" s="3"/>
    </row>
    <row r="6" spans="1:8" ht="36" customHeight="1">
      <c r="A6" s="3"/>
      <c r="B6" s="748" t="s">
        <v>594</v>
      </c>
      <c r="C6" s="748"/>
      <c r="D6" s="748"/>
      <c r="E6" s="748"/>
      <c r="F6" s="748"/>
      <c r="G6" s="748"/>
      <c r="H6" s="748"/>
    </row>
    <row r="7" spans="1:8" ht="16.5" thickBot="1">
      <c r="A7" s="3"/>
      <c r="B7" s="3"/>
      <c r="C7" s="13"/>
      <c r="D7" s="3"/>
      <c r="E7" s="3"/>
      <c r="F7" s="3"/>
      <c r="G7" s="3"/>
      <c r="H7" s="3"/>
    </row>
    <row r="8" spans="1:8" ht="21.75" customHeight="1">
      <c r="A8" s="3"/>
      <c r="B8" s="764" t="s">
        <v>100</v>
      </c>
      <c r="C8" s="764" t="s">
        <v>84</v>
      </c>
      <c r="D8" s="762" t="s">
        <v>103</v>
      </c>
      <c r="E8" s="766" t="s">
        <v>104</v>
      </c>
      <c r="F8" s="760" t="s">
        <v>198</v>
      </c>
      <c r="G8" s="762" t="s">
        <v>166</v>
      </c>
      <c r="H8" s="760" t="s">
        <v>167</v>
      </c>
    </row>
    <row r="9" spans="1:8" ht="12" customHeight="1" thickBot="1">
      <c r="A9" s="3"/>
      <c r="B9" s="765"/>
      <c r="C9" s="765"/>
      <c r="D9" s="763"/>
      <c r="E9" s="767"/>
      <c r="F9" s="761"/>
      <c r="G9" s="763"/>
      <c r="H9" s="761"/>
    </row>
    <row r="10" spans="1:8" ht="15.75">
      <c r="A10" s="3"/>
      <c r="B10" s="96">
        <v>1</v>
      </c>
      <c r="C10" s="21">
        <v>2</v>
      </c>
      <c r="D10" s="24">
        <v>3</v>
      </c>
      <c r="E10" s="10">
        <v>4</v>
      </c>
      <c r="F10" s="31">
        <v>5</v>
      </c>
      <c r="G10" s="20">
        <v>6</v>
      </c>
      <c r="H10" s="18">
        <v>7</v>
      </c>
    </row>
    <row r="11" spans="1:8" ht="15.75">
      <c r="A11" s="3"/>
      <c r="B11" s="784">
        <v>1</v>
      </c>
      <c r="C11" s="785" t="s">
        <v>518</v>
      </c>
      <c r="D11" s="787" t="s">
        <v>200</v>
      </c>
      <c r="E11" s="789">
        <v>344</v>
      </c>
      <c r="F11" s="791">
        <f>178.7*1.1</f>
        <v>196.57</v>
      </c>
      <c r="G11" s="793">
        <f>ROUND(E11*F11,0)</f>
        <v>67620</v>
      </c>
      <c r="H11" s="794">
        <v>17000</v>
      </c>
    </row>
    <row r="12" spans="1:8" ht="18" customHeight="1" thickBot="1">
      <c r="A12" s="3"/>
      <c r="B12" s="751"/>
      <c r="C12" s="786"/>
      <c r="D12" s="788"/>
      <c r="E12" s="790"/>
      <c r="F12" s="792">
        <f>178.7*1.1</f>
        <v>196.57</v>
      </c>
      <c r="G12" s="754"/>
      <c r="H12" s="795"/>
    </row>
    <row r="13" spans="1:8" ht="16.5" thickBot="1">
      <c r="A13" s="3"/>
      <c r="B13" s="111"/>
      <c r="C13" s="216" t="s">
        <v>91</v>
      </c>
      <c r="D13" s="112"/>
      <c r="E13" s="80"/>
      <c r="F13" s="118"/>
      <c r="G13" s="159">
        <f>ROUND(G11,2)</f>
        <v>67620</v>
      </c>
      <c r="H13" s="227">
        <f>H11</f>
        <v>17000</v>
      </c>
    </row>
    <row r="14" spans="1:12" ht="37.5" customHeight="1" thickBot="1">
      <c r="A14" s="3"/>
      <c r="B14" s="3"/>
      <c r="C14" s="13"/>
      <c r="D14" s="3"/>
      <c r="E14" s="3"/>
      <c r="F14" s="3"/>
      <c r="G14" s="3"/>
      <c r="H14" s="3"/>
      <c r="L14" t="s">
        <v>170</v>
      </c>
    </row>
    <row r="15" spans="1:8" ht="16.5" thickBot="1">
      <c r="A15" s="3"/>
      <c r="B15" s="3"/>
      <c r="C15" s="13" t="s">
        <v>595</v>
      </c>
      <c r="D15" s="3"/>
      <c r="E15" s="36">
        <f>H13</f>
        <v>17000</v>
      </c>
      <c r="F15" s="3"/>
      <c r="G15" s="3"/>
      <c r="H15" s="3"/>
    </row>
    <row r="16" spans="1:8" ht="15.75">
      <c r="A16" s="3"/>
      <c r="B16" s="3"/>
      <c r="C16" s="13"/>
      <c r="D16" s="3"/>
      <c r="E16" s="137"/>
      <c r="F16" s="3"/>
      <c r="G16" s="3"/>
      <c r="H16" s="3"/>
    </row>
    <row r="17" spans="1:8" ht="15.75">
      <c r="A17" s="3"/>
      <c r="B17" s="3"/>
      <c r="C17" s="13"/>
      <c r="D17" s="3"/>
      <c r="E17" s="137"/>
      <c r="F17" s="3"/>
      <c r="G17" s="3"/>
      <c r="H17" s="3"/>
    </row>
    <row r="18" spans="1:8" ht="48.75" customHeight="1">
      <c r="A18" s="3"/>
      <c r="B18" s="748" t="s">
        <v>596</v>
      </c>
      <c r="C18" s="748"/>
      <c r="D18" s="748"/>
      <c r="E18" s="748"/>
      <c r="F18" s="748"/>
      <c r="G18" s="748"/>
      <c r="H18" s="748"/>
    </row>
    <row r="19" spans="1:8" ht="16.5" thickBot="1">
      <c r="A19" s="3"/>
      <c r="B19" s="3"/>
      <c r="C19" s="13"/>
      <c r="D19" s="3"/>
      <c r="E19" s="3"/>
      <c r="F19" s="3"/>
      <c r="G19" s="3"/>
      <c r="H19" s="3"/>
    </row>
    <row r="20" spans="1:25" ht="21.75" customHeight="1">
      <c r="A20" s="3"/>
      <c r="B20" s="764" t="s">
        <v>100</v>
      </c>
      <c r="C20" s="764" t="s">
        <v>84</v>
      </c>
      <c r="D20" s="762" t="s">
        <v>103</v>
      </c>
      <c r="E20" s="766" t="s">
        <v>104</v>
      </c>
      <c r="F20" s="760" t="s">
        <v>198</v>
      </c>
      <c r="G20" s="762" t="s">
        <v>166</v>
      </c>
      <c r="H20" s="760" t="s">
        <v>167</v>
      </c>
      <c r="J20" s="796"/>
      <c r="K20" s="796"/>
      <c r="L20" s="796"/>
      <c r="M20" s="796"/>
      <c r="N20" s="796"/>
      <c r="O20" s="796"/>
      <c r="P20" s="796"/>
      <c r="Q20" s="796"/>
      <c r="R20" s="796"/>
      <c r="S20" s="796"/>
      <c r="T20" s="796"/>
      <c r="U20" s="796"/>
      <c r="V20" s="796"/>
      <c r="W20" s="796"/>
      <c r="X20" s="796"/>
      <c r="Y20" s="796"/>
    </row>
    <row r="21" spans="1:25" ht="18" customHeight="1" thickBot="1">
      <c r="A21" s="3"/>
      <c r="B21" s="765"/>
      <c r="C21" s="765"/>
      <c r="D21" s="763"/>
      <c r="E21" s="767"/>
      <c r="F21" s="761"/>
      <c r="G21" s="763"/>
      <c r="H21" s="761"/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796"/>
      <c r="X21" s="796"/>
      <c r="Y21" s="796"/>
    </row>
    <row r="22" spans="1:25" ht="15.75">
      <c r="A22" s="3"/>
      <c r="B22" s="96">
        <v>1</v>
      </c>
      <c r="C22" s="21">
        <v>2</v>
      </c>
      <c r="D22" s="24">
        <v>3</v>
      </c>
      <c r="E22" s="10">
        <v>4</v>
      </c>
      <c r="F22" s="31">
        <v>5</v>
      </c>
      <c r="G22" s="20">
        <v>6</v>
      </c>
      <c r="H22" s="18">
        <v>7</v>
      </c>
      <c r="J22" s="796"/>
      <c r="K22" s="796"/>
      <c r="L22" s="796"/>
      <c r="M22" s="796"/>
      <c r="N22" s="796"/>
      <c r="O22" s="796"/>
      <c r="P22" s="796"/>
      <c r="Q22" s="796"/>
      <c r="R22" s="796"/>
      <c r="S22" s="796"/>
      <c r="T22" s="796"/>
      <c r="U22" s="796"/>
      <c r="V22" s="796"/>
      <c r="W22" s="796"/>
      <c r="X22" s="796"/>
      <c r="Y22" s="796"/>
    </row>
    <row r="23" spans="1:11" ht="27" customHeight="1">
      <c r="A23" s="3"/>
      <c r="B23" s="352">
        <v>1</v>
      </c>
      <c r="C23" s="353" t="s">
        <v>608</v>
      </c>
      <c r="D23" s="509" t="s">
        <v>108</v>
      </c>
      <c r="E23" s="351">
        <f>E11</f>
        <v>344</v>
      </c>
      <c r="F23" s="152">
        <f>37.86*1.1</f>
        <v>41.646</v>
      </c>
      <c r="G23" s="156">
        <f>ROUND(E23*F23,0)</f>
        <v>14326</v>
      </c>
      <c r="H23" s="146">
        <v>10000</v>
      </c>
      <c r="I23" s="448"/>
      <c r="J23" s="449"/>
      <c r="K23" s="449"/>
    </row>
    <row r="24" spans="1:8" ht="53.25" customHeight="1" thickBot="1">
      <c r="A24" s="3"/>
      <c r="B24" s="352">
        <v>2</v>
      </c>
      <c r="C24" s="353" t="s">
        <v>286</v>
      </c>
      <c r="D24" s="358" t="s">
        <v>287</v>
      </c>
      <c r="E24" s="351">
        <v>5</v>
      </c>
      <c r="F24" s="359">
        <f>1100*1.1</f>
        <v>1210</v>
      </c>
      <c r="G24" s="156">
        <f>E24*F24</f>
        <v>6050</v>
      </c>
      <c r="H24" s="146"/>
    </row>
    <row r="25" spans="1:8" ht="16.5" thickBot="1">
      <c r="A25" s="3"/>
      <c r="B25" s="111"/>
      <c r="C25" s="216" t="s">
        <v>91</v>
      </c>
      <c r="D25" s="112"/>
      <c r="E25" s="80"/>
      <c r="F25" s="118"/>
      <c r="G25" s="159">
        <f>ROUND(SUM(G23:G24),2)</f>
        <v>20376</v>
      </c>
      <c r="H25" s="227">
        <f>SUM(H23:H24)</f>
        <v>10000</v>
      </c>
    </row>
    <row r="26" spans="1:8" ht="36" customHeight="1" thickBot="1">
      <c r="A26" s="3"/>
      <c r="B26" s="3"/>
      <c r="C26" s="13"/>
      <c r="D26" s="3"/>
      <c r="E26" s="3"/>
      <c r="F26" s="3"/>
      <c r="G26" s="3"/>
      <c r="H26" s="3"/>
    </row>
    <row r="27" spans="1:8" ht="16.5" thickBot="1">
      <c r="A27" s="3"/>
      <c r="B27" s="3"/>
      <c r="C27" s="13" t="s">
        <v>597</v>
      </c>
      <c r="D27" s="3"/>
      <c r="E27" s="36">
        <f>H25</f>
        <v>10000</v>
      </c>
      <c r="F27" s="3"/>
      <c r="G27" s="3"/>
      <c r="H27" s="3"/>
    </row>
    <row r="28" spans="1:8" ht="15.75">
      <c r="A28" s="3"/>
      <c r="B28" s="3"/>
      <c r="C28" s="13"/>
      <c r="D28" s="3"/>
      <c r="E28" s="137"/>
      <c r="F28" s="3"/>
      <c r="G28" s="3"/>
      <c r="H28" s="3"/>
    </row>
    <row r="29" spans="1:8" ht="15.75">
      <c r="A29" s="3"/>
      <c r="B29" s="3"/>
      <c r="C29" s="3"/>
      <c r="D29" s="3"/>
      <c r="E29" s="3"/>
      <c r="F29" s="3"/>
      <c r="G29" s="3"/>
      <c r="H29" s="3"/>
    </row>
    <row r="30" spans="1:7" ht="15.75">
      <c r="A30" s="3"/>
      <c r="B30" s="3" t="s">
        <v>557</v>
      </c>
      <c r="C30" s="411"/>
      <c r="D30" s="411"/>
      <c r="E30" s="411"/>
      <c r="F30" s="411"/>
      <c r="G30" s="411"/>
    </row>
    <row r="31" spans="1:7" ht="15.75">
      <c r="A31" s="3"/>
      <c r="B31" s="3"/>
      <c r="C31" s="411"/>
      <c r="D31" s="411"/>
      <c r="E31" s="411"/>
      <c r="F31" s="411"/>
      <c r="G31" s="411"/>
    </row>
    <row r="32" spans="1:7" ht="15.75">
      <c r="A32" s="3"/>
      <c r="B32" s="3"/>
      <c r="C32" s="411"/>
      <c r="D32" s="411"/>
      <c r="E32" s="411"/>
      <c r="F32" s="411"/>
      <c r="G32" s="411"/>
    </row>
    <row r="33" spans="1:7" ht="15.75">
      <c r="A33" s="3"/>
      <c r="B33" s="3" t="s">
        <v>558</v>
      </c>
      <c r="C33" s="434"/>
      <c r="D33" s="434"/>
      <c r="E33" s="434"/>
      <c r="F33" s="434"/>
      <c r="G33" s="434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</sheetData>
  <sheetProtection/>
  <mergeCells count="42">
    <mergeCell ref="V20:V22"/>
    <mergeCell ref="W20:W22"/>
    <mergeCell ref="X20:X22"/>
    <mergeCell ref="Y20:Y22"/>
    <mergeCell ref="P20:P22"/>
    <mergeCell ref="Q20:Q22"/>
    <mergeCell ref="R20:R22"/>
    <mergeCell ref="S20:S22"/>
    <mergeCell ref="T20:T22"/>
    <mergeCell ref="U20:U22"/>
    <mergeCell ref="J20:J22"/>
    <mergeCell ref="K20:K22"/>
    <mergeCell ref="L20:L22"/>
    <mergeCell ref="M20:M22"/>
    <mergeCell ref="N20:N22"/>
    <mergeCell ref="O20:O22"/>
    <mergeCell ref="B18:H18"/>
    <mergeCell ref="B20:B21"/>
    <mergeCell ref="C20:C21"/>
    <mergeCell ref="D20:D21"/>
    <mergeCell ref="E20:E21"/>
    <mergeCell ref="F20:F21"/>
    <mergeCell ref="G20:G21"/>
    <mergeCell ref="H20:H21"/>
    <mergeCell ref="H8:H9"/>
    <mergeCell ref="B11:B12"/>
    <mergeCell ref="C11:C12"/>
    <mergeCell ref="D11:D12"/>
    <mergeCell ref="E11:E12"/>
    <mergeCell ref="F11:F12"/>
    <mergeCell ref="G11:G12"/>
    <mergeCell ref="H11:H12"/>
    <mergeCell ref="F1:I1"/>
    <mergeCell ref="B3:H3"/>
    <mergeCell ref="C4:H4"/>
    <mergeCell ref="B6:H6"/>
    <mergeCell ref="B8:B9"/>
    <mergeCell ref="C8:C9"/>
    <mergeCell ref="D8:D9"/>
    <mergeCell ref="E8:E9"/>
    <mergeCell ref="F8:F9"/>
    <mergeCell ref="G8:G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9" r:id="rId1"/>
  <ignoredErrors>
    <ignoredError sqref="H2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N38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3.00390625" style="0" customWidth="1"/>
    <col min="2" max="2" width="5.375" style="0" customWidth="1"/>
    <col min="3" max="3" width="25.75390625" style="0" customWidth="1"/>
    <col min="4" max="4" width="13.875" style="0" customWidth="1"/>
    <col min="5" max="5" width="16.25390625" style="0" customWidth="1"/>
    <col min="6" max="6" width="20.25390625" style="0" customWidth="1"/>
    <col min="7" max="7" width="15.00390625" style="0" customWidth="1"/>
    <col min="8" max="8" width="15.125" style="0" customWidth="1"/>
    <col min="9" max="9" width="9.125" style="0" hidden="1" customWidth="1"/>
    <col min="13" max="13" width="9.25390625" style="0" customWidth="1"/>
  </cols>
  <sheetData>
    <row r="1" spans="6:9" ht="63" customHeight="1">
      <c r="F1" s="759" t="s">
        <v>577</v>
      </c>
      <c r="G1" s="759"/>
      <c r="H1" s="759"/>
      <c r="I1" s="759"/>
    </row>
    <row r="3" spans="1:8" ht="46.5" customHeight="1">
      <c r="A3" s="3"/>
      <c r="B3" s="748" t="s">
        <v>634</v>
      </c>
      <c r="C3" s="748"/>
      <c r="D3" s="748"/>
      <c r="E3" s="748"/>
      <c r="F3" s="748"/>
      <c r="G3" s="748"/>
      <c r="H3" s="748"/>
    </row>
    <row r="4" spans="1:8" ht="15.75">
      <c r="A4" s="3"/>
      <c r="B4" s="3"/>
      <c r="C4" s="748"/>
      <c r="D4" s="748"/>
      <c r="E4" s="748"/>
      <c r="F4" s="748"/>
      <c r="G4" s="748"/>
      <c r="H4" s="748"/>
    </row>
    <row r="5" spans="1:8" ht="42.75" customHeight="1">
      <c r="A5" s="3"/>
      <c r="B5" s="748" t="s">
        <v>589</v>
      </c>
      <c r="C5" s="748"/>
      <c r="D5" s="748"/>
      <c r="E5" s="748"/>
      <c r="F5" s="748"/>
      <c r="G5" s="748"/>
      <c r="H5" s="748"/>
    </row>
    <row r="6" spans="1:8" ht="16.5" thickBot="1">
      <c r="A6" s="3"/>
      <c r="B6" s="3"/>
      <c r="C6" s="13"/>
      <c r="D6" s="3"/>
      <c r="E6" s="3"/>
      <c r="F6" s="3"/>
      <c r="G6" s="3"/>
      <c r="H6" s="3"/>
    </row>
    <row r="7" spans="1:8" ht="21.75" customHeight="1">
      <c r="A7" s="3"/>
      <c r="B7" s="764" t="s">
        <v>100</v>
      </c>
      <c r="C7" s="764" t="s">
        <v>84</v>
      </c>
      <c r="D7" s="762" t="s">
        <v>103</v>
      </c>
      <c r="E7" s="766" t="s">
        <v>104</v>
      </c>
      <c r="F7" s="760" t="s">
        <v>198</v>
      </c>
      <c r="G7" s="762" t="s">
        <v>166</v>
      </c>
      <c r="H7" s="760" t="s">
        <v>167</v>
      </c>
    </row>
    <row r="8" spans="1:8" ht="18" customHeight="1" thickBot="1">
      <c r="A8" s="3"/>
      <c r="B8" s="765"/>
      <c r="C8" s="765"/>
      <c r="D8" s="763"/>
      <c r="E8" s="767"/>
      <c r="F8" s="761"/>
      <c r="G8" s="763"/>
      <c r="H8" s="761"/>
    </row>
    <row r="9" spans="1:8" ht="15.75">
      <c r="A9" s="3"/>
      <c r="B9" s="96">
        <v>1</v>
      </c>
      <c r="C9" s="21">
        <v>2</v>
      </c>
      <c r="D9" s="24">
        <v>3</v>
      </c>
      <c r="E9" s="10">
        <v>4</v>
      </c>
      <c r="F9" s="31">
        <v>5</v>
      </c>
      <c r="G9" s="20">
        <v>6</v>
      </c>
      <c r="H9" s="18">
        <v>7</v>
      </c>
    </row>
    <row r="10" spans="1:11" ht="15.75">
      <c r="A10" s="3"/>
      <c r="B10" s="784">
        <v>1</v>
      </c>
      <c r="C10" s="785" t="s">
        <v>519</v>
      </c>
      <c r="D10" s="787" t="s">
        <v>590</v>
      </c>
      <c r="E10" s="789">
        <v>91.35</v>
      </c>
      <c r="F10" s="791">
        <f>9493.11*1.1</f>
        <v>10442.421000000002</v>
      </c>
      <c r="G10" s="793">
        <f>ROUND(E10*F10,0)</f>
        <v>953915</v>
      </c>
      <c r="H10" s="794">
        <v>380979</v>
      </c>
      <c r="I10" s="803"/>
      <c r="J10" s="804">
        <v>509.74</v>
      </c>
      <c r="K10" s="796"/>
    </row>
    <row r="11" spans="1:11" ht="20.25" customHeight="1">
      <c r="A11" s="3"/>
      <c r="B11" s="752"/>
      <c r="C11" s="797"/>
      <c r="D11" s="798"/>
      <c r="E11" s="799"/>
      <c r="F11" s="800">
        <f>9493.11*1.1</f>
        <v>10442.421000000002</v>
      </c>
      <c r="G11" s="801"/>
      <c r="H11" s="802"/>
      <c r="I11" s="803"/>
      <c r="J11" s="804"/>
      <c r="K11" s="796"/>
    </row>
    <row r="12" spans="1:11" ht="22.5" customHeight="1" thickBot="1">
      <c r="A12" s="3"/>
      <c r="B12" s="264">
        <v>2</v>
      </c>
      <c r="C12" s="508" t="s">
        <v>607</v>
      </c>
      <c r="D12" s="510" t="s">
        <v>200</v>
      </c>
      <c r="E12" s="511">
        <v>11.377</v>
      </c>
      <c r="F12" s="447">
        <f>178.7*1.1</f>
        <v>196.57</v>
      </c>
      <c r="G12" s="167">
        <f>ROUND(E12*F12,0)</f>
        <v>2236</v>
      </c>
      <c r="H12" s="168"/>
      <c r="I12" s="512"/>
      <c r="J12" s="527"/>
      <c r="K12" s="449"/>
    </row>
    <row r="13" spans="1:8" ht="16.5" thickBot="1">
      <c r="A13" s="3"/>
      <c r="B13" s="111"/>
      <c r="C13" s="216" t="s">
        <v>91</v>
      </c>
      <c r="D13" s="112"/>
      <c r="E13" s="80"/>
      <c r="F13" s="118"/>
      <c r="G13" s="159">
        <f>ROUND(G10+G12,0)</f>
        <v>956151</v>
      </c>
      <c r="H13" s="227">
        <f>H10+H12</f>
        <v>380979</v>
      </c>
    </row>
    <row r="14" spans="1:8" ht="16.5" thickBot="1">
      <c r="A14" s="3"/>
      <c r="B14" s="179"/>
      <c r="C14" s="528"/>
      <c r="D14" s="179"/>
      <c r="E14" s="316"/>
      <c r="F14" s="238"/>
      <c r="G14" s="239"/>
      <c r="H14" s="239"/>
    </row>
    <row r="15" spans="1:8" ht="16.5" thickBot="1">
      <c r="A15" s="3"/>
      <c r="B15" s="3"/>
      <c r="C15" s="12" t="s">
        <v>591</v>
      </c>
      <c r="D15" s="3"/>
      <c r="E15" s="36">
        <f>H13</f>
        <v>380979</v>
      </c>
      <c r="F15" s="3"/>
      <c r="G15" s="3"/>
      <c r="H15" s="3"/>
    </row>
    <row r="16" spans="1:8" ht="15.75">
      <c r="A16" s="3"/>
      <c r="B16" s="3"/>
      <c r="C16" s="13"/>
      <c r="D16" s="3"/>
      <c r="E16" s="137"/>
      <c r="F16" s="3"/>
      <c r="G16" s="3"/>
      <c r="H16" s="3"/>
    </row>
    <row r="17" spans="1:8" ht="15.75">
      <c r="A17" s="3"/>
      <c r="B17" s="3"/>
      <c r="C17" s="13"/>
      <c r="D17" s="3"/>
      <c r="E17" s="3"/>
      <c r="F17" s="3"/>
      <c r="G17" s="3"/>
      <c r="H17" s="3" t="s">
        <v>170</v>
      </c>
    </row>
    <row r="18" spans="1:8" ht="45" customHeight="1">
      <c r="A18" s="3"/>
      <c r="B18" s="748" t="s">
        <v>592</v>
      </c>
      <c r="C18" s="748"/>
      <c r="D18" s="748"/>
      <c r="E18" s="748"/>
      <c r="F18" s="748"/>
      <c r="G18" s="748"/>
      <c r="H18" s="748"/>
    </row>
    <row r="19" spans="1:8" ht="16.5" thickBot="1">
      <c r="A19" s="3"/>
      <c r="B19" s="3"/>
      <c r="C19" s="13"/>
      <c r="D19" s="3"/>
      <c r="E19" s="3"/>
      <c r="F19" s="3"/>
      <c r="G19" s="3"/>
      <c r="H19" s="3"/>
    </row>
    <row r="20" spans="1:8" ht="21.75" customHeight="1">
      <c r="A20" s="3"/>
      <c r="B20" s="764" t="s">
        <v>100</v>
      </c>
      <c r="C20" s="764" t="s">
        <v>84</v>
      </c>
      <c r="D20" s="762" t="s">
        <v>103</v>
      </c>
      <c r="E20" s="766" t="s">
        <v>104</v>
      </c>
      <c r="F20" s="760" t="s">
        <v>198</v>
      </c>
      <c r="G20" s="762" t="s">
        <v>166</v>
      </c>
      <c r="H20" s="760" t="s">
        <v>167</v>
      </c>
    </row>
    <row r="21" spans="1:8" ht="18" customHeight="1" thickBot="1">
      <c r="A21" s="3"/>
      <c r="B21" s="765"/>
      <c r="C21" s="765"/>
      <c r="D21" s="763"/>
      <c r="E21" s="767"/>
      <c r="F21" s="761"/>
      <c r="G21" s="763"/>
      <c r="H21" s="761"/>
    </row>
    <row r="22" spans="1:14" ht="15.75">
      <c r="A22" s="3"/>
      <c r="B22" s="96">
        <v>1</v>
      </c>
      <c r="C22" s="21">
        <v>2</v>
      </c>
      <c r="D22" s="24">
        <v>3</v>
      </c>
      <c r="E22" s="10">
        <v>4</v>
      </c>
      <c r="F22" s="31">
        <v>5</v>
      </c>
      <c r="G22" s="20">
        <v>6</v>
      </c>
      <c r="H22" s="18">
        <v>7</v>
      </c>
      <c r="N22" t="s">
        <v>170</v>
      </c>
    </row>
    <row r="23" spans="1:9" ht="18" customHeight="1">
      <c r="A23" s="3"/>
      <c r="B23" s="784">
        <v>1</v>
      </c>
      <c r="C23" s="785" t="s">
        <v>520</v>
      </c>
      <c r="D23" s="787" t="s">
        <v>95</v>
      </c>
      <c r="E23" s="789">
        <v>25177</v>
      </c>
      <c r="F23" s="791">
        <f>9.1*1.1</f>
        <v>10.01</v>
      </c>
      <c r="G23" s="793">
        <f>ROUND(E23*F23,0)</f>
        <v>252022</v>
      </c>
      <c r="H23" s="794">
        <v>131909</v>
      </c>
      <c r="I23" s="389">
        <v>46000</v>
      </c>
    </row>
    <row r="24" spans="1:8" ht="11.25" customHeight="1" thickBot="1">
      <c r="A24" s="3"/>
      <c r="B24" s="751"/>
      <c r="C24" s="786"/>
      <c r="D24" s="788"/>
      <c r="E24" s="790"/>
      <c r="F24" s="792">
        <f>9.1*1.1</f>
        <v>10.01</v>
      </c>
      <c r="G24" s="754"/>
      <c r="H24" s="795"/>
    </row>
    <row r="25" spans="1:8" ht="16.5" thickBot="1">
      <c r="A25" s="3"/>
      <c r="B25" s="111"/>
      <c r="C25" s="216" t="s">
        <v>91</v>
      </c>
      <c r="D25" s="112"/>
      <c r="E25" s="80"/>
      <c r="F25" s="118"/>
      <c r="G25" s="159">
        <f>ROUND(G23,2)</f>
        <v>252022</v>
      </c>
      <c r="H25" s="227">
        <f>H23</f>
        <v>131909</v>
      </c>
    </row>
    <row r="26" spans="1:8" ht="16.5" thickBot="1">
      <c r="A26" s="3"/>
      <c r="B26" s="3"/>
      <c r="C26" s="13"/>
      <c r="D26" s="3"/>
      <c r="E26" s="3"/>
      <c r="F26" s="3"/>
      <c r="G26" s="3"/>
      <c r="H26" s="3"/>
    </row>
    <row r="27" spans="1:8" ht="16.5" thickBot="1">
      <c r="A27" s="3"/>
      <c r="B27" s="3"/>
      <c r="C27" s="13" t="s">
        <v>593</v>
      </c>
      <c r="D27" s="3"/>
      <c r="E27" s="36">
        <f>H25</f>
        <v>131909</v>
      </c>
      <c r="F27" s="3"/>
      <c r="G27" s="3"/>
      <c r="H27" s="3"/>
    </row>
    <row r="28" spans="1:8" ht="15.75">
      <c r="A28" s="3"/>
      <c r="B28" s="3"/>
      <c r="C28" s="13"/>
      <c r="D28" s="3"/>
      <c r="E28" s="137"/>
      <c r="F28" s="3"/>
      <c r="G28" s="3"/>
      <c r="H28" s="3"/>
    </row>
    <row r="29" spans="1:8" ht="15.75">
      <c r="A29" s="3"/>
      <c r="B29" s="3"/>
      <c r="C29" s="13"/>
      <c r="D29" s="3"/>
      <c r="E29" s="137"/>
      <c r="F29" s="3"/>
      <c r="G29" s="3"/>
      <c r="H29" s="3"/>
    </row>
    <row r="30" spans="1:8" ht="15.75">
      <c r="A30" s="3"/>
      <c r="B30" s="3"/>
      <c r="C30" s="13"/>
      <c r="D30" s="3"/>
      <c r="E30" s="137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7" ht="15.75">
      <c r="A32" s="3"/>
      <c r="B32" s="3" t="s">
        <v>557</v>
      </c>
      <c r="C32" s="411"/>
      <c r="D32" s="411"/>
      <c r="E32" s="411"/>
      <c r="F32" s="411"/>
      <c r="G32" s="411"/>
    </row>
    <row r="33" spans="1:7" ht="15.75">
      <c r="A33" s="3"/>
      <c r="B33" s="3"/>
      <c r="C33" s="411"/>
      <c r="D33" s="411"/>
      <c r="E33" s="411"/>
      <c r="F33" s="411"/>
      <c r="G33" s="411"/>
    </row>
    <row r="34" spans="1:7" ht="15.75">
      <c r="A34" s="3"/>
      <c r="B34" s="3"/>
      <c r="C34" s="411"/>
      <c r="D34" s="411"/>
      <c r="E34" s="411"/>
      <c r="F34" s="411"/>
      <c r="G34" s="411"/>
    </row>
    <row r="35" spans="1:7" ht="15.75">
      <c r="A35" s="3"/>
      <c r="B35" s="3" t="s">
        <v>558</v>
      </c>
      <c r="C35" s="434"/>
      <c r="D35" s="434"/>
      <c r="E35" s="434"/>
      <c r="F35" s="434"/>
      <c r="G35" s="434"/>
    </row>
    <row r="36" spans="1:8" ht="15.75">
      <c r="A36" s="3"/>
      <c r="B36" s="3"/>
      <c r="C36" s="3"/>
      <c r="D36" s="3"/>
      <c r="E36" s="3"/>
      <c r="F36" s="3"/>
      <c r="G36" s="3"/>
      <c r="H36" s="3"/>
    </row>
    <row r="37" spans="1:8" ht="15.75">
      <c r="A37" s="3"/>
      <c r="B37" s="3"/>
      <c r="C37" s="3"/>
      <c r="D37" s="3"/>
      <c r="E37" s="3"/>
      <c r="F37" s="3"/>
      <c r="G37" s="3"/>
      <c r="H37" s="3"/>
    </row>
    <row r="38" spans="1:8" ht="15.75">
      <c r="A38" s="3"/>
      <c r="B38" s="3"/>
      <c r="C38" s="3"/>
      <c r="D38" s="3"/>
      <c r="E38" s="3"/>
      <c r="F38" s="3"/>
      <c r="G38" s="3"/>
      <c r="H38" s="3"/>
    </row>
  </sheetData>
  <sheetProtection/>
  <mergeCells count="36">
    <mergeCell ref="H20:H21"/>
    <mergeCell ref="B23:B24"/>
    <mergeCell ref="C23:C24"/>
    <mergeCell ref="D23:D24"/>
    <mergeCell ref="E23:E24"/>
    <mergeCell ref="F23:F24"/>
    <mergeCell ref="G23:G24"/>
    <mergeCell ref="H23:H24"/>
    <mergeCell ref="I10:I11"/>
    <mergeCell ref="J10:J11"/>
    <mergeCell ref="K10:K11"/>
    <mergeCell ref="B18:H18"/>
    <mergeCell ref="B20:B21"/>
    <mergeCell ref="C20:C21"/>
    <mergeCell ref="D20:D21"/>
    <mergeCell ref="E20:E21"/>
    <mergeCell ref="F20:F21"/>
    <mergeCell ref="G20:G21"/>
    <mergeCell ref="H7:H8"/>
    <mergeCell ref="B10:B11"/>
    <mergeCell ref="C10:C11"/>
    <mergeCell ref="D10:D11"/>
    <mergeCell ref="E10:E11"/>
    <mergeCell ref="F10:F11"/>
    <mergeCell ref="G10:G11"/>
    <mergeCell ref="H10:H11"/>
    <mergeCell ref="F1:I1"/>
    <mergeCell ref="B3:H3"/>
    <mergeCell ref="C4:H4"/>
    <mergeCell ref="B5:H5"/>
    <mergeCell ref="B7:B8"/>
    <mergeCell ref="C7:C8"/>
    <mergeCell ref="D7:D8"/>
    <mergeCell ref="E7:E8"/>
    <mergeCell ref="F7:F8"/>
    <mergeCell ref="G7:G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L211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37.00390625" style="0" customWidth="1"/>
    <col min="4" max="4" width="14.25390625" style="0" customWidth="1"/>
    <col min="5" max="5" width="14.75390625" style="0" customWidth="1"/>
    <col min="6" max="6" width="14.25390625" style="0" customWidth="1"/>
    <col min="7" max="7" width="16.375" style="0" customWidth="1"/>
    <col min="8" max="8" width="15.375" style="0" customWidth="1"/>
    <col min="9" max="9" width="15.00390625" style="0" hidden="1" customWidth="1"/>
  </cols>
  <sheetData>
    <row r="1" spans="6:9" ht="78" customHeight="1">
      <c r="F1" s="759" t="s">
        <v>577</v>
      </c>
      <c r="G1" s="759"/>
      <c r="H1" s="759"/>
      <c r="I1" s="759"/>
    </row>
    <row r="2" ht="18.75" customHeight="1"/>
    <row r="3" spans="1:9" ht="15.75">
      <c r="A3" s="3"/>
      <c r="B3" s="748" t="s">
        <v>578</v>
      </c>
      <c r="C3" s="748"/>
      <c r="D3" s="748"/>
      <c r="E3" s="748"/>
      <c r="F3" s="748"/>
      <c r="G3" s="748"/>
      <c r="H3" s="748"/>
      <c r="I3" s="748"/>
    </row>
    <row r="4" spans="1:9" ht="15.75">
      <c r="A4" s="3"/>
      <c r="B4" s="748"/>
      <c r="C4" s="748"/>
      <c r="D4" s="748"/>
      <c r="E4" s="748"/>
      <c r="F4" s="748"/>
      <c r="G4" s="748"/>
      <c r="H4" s="748"/>
      <c r="I4" s="748"/>
    </row>
    <row r="5" spans="1:9" ht="15.75">
      <c r="A5" s="3"/>
      <c r="B5" s="748" t="s">
        <v>598</v>
      </c>
      <c r="C5" s="748"/>
      <c r="D5" s="748"/>
      <c r="E5" s="748"/>
      <c r="F5" s="748"/>
      <c r="G5" s="748"/>
      <c r="H5" s="748"/>
      <c r="I5" s="748"/>
    </row>
    <row r="6" spans="1:9" ht="16.5" thickBot="1">
      <c r="A6" s="3"/>
      <c r="B6" s="37"/>
      <c r="C6" s="3"/>
      <c r="D6" s="3"/>
      <c r="E6" s="3"/>
      <c r="F6" s="3"/>
      <c r="G6" s="3"/>
      <c r="H6" s="3"/>
      <c r="I6" s="3"/>
    </row>
    <row r="7" spans="1:10" ht="40.5" customHeight="1" thickBot="1">
      <c r="A7" s="3"/>
      <c r="B7" s="76" t="s">
        <v>100</v>
      </c>
      <c r="C7" s="77" t="s">
        <v>84</v>
      </c>
      <c r="D7" s="45" t="s">
        <v>101</v>
      </c>
      <c r="E7" s="46" t="s">
        <v>165</v>
      </c>
      <c r="F7" s="47" t="s">
        <v>164</v>
      </c>
      <c r="G7" s="76" t="s">
        <v>166</v>
      </c>
      <c r="H7" s="78" t="s">
        <v>167</v>
      </c>
      <c r="I7" s="178"/>
      <c r="J7" s="1"/>
    </row>
    <row r="8" spans="1:10" ht="16.5" thickBot="1">
      <c r="A8" s="3"/>
      <c r="B8" s="42">
        <v>1</v>
      </c>
      <c r="C8" s="43">
        <v>2</v>
      </c>
      <c r="D8" s="139">
        <v>3</v>
      </c>
      <c r="E8" s="464">
        <v>4</v>
      </c>
      <c r="F8" s="465">
        <v>5</v>
      </c>
      <c r="G8" s="42">
        <v>6</v>
      </c>
      <c r="H8" s="44">
        <v>7</v>
      </c>
      <c r="I8" s="40"/>
      <c r="J8" s="1"/>
    </row>
    <row r="9" spans="1:10" ht="53.25" customHeight="1">
      <c r="A9" s="3"/>
      <c r="B9" s="805">
        <v>1</v>
      </c>
      <c r="C9" s="88" t="s">
        <v>599</v>
      </c>
      <c r="D9" s="810"/>
      <c r="E9" s="815"/>
      <c r="F9" s="817"/>
      <c r="G9" s="813"/>
      <c r="H9" s="775"/>
      <c r="I9" s="808"/>
      <c r="J9" s="1"/>
    </row>
    <row r="10" spans="1:10" ht="16.5" customHeight="1">
      <c r="A10" s="3"/>
      <c r="B10" s="806"/>
      <c r="C10" s="89" t="s">
        <v>90</v>
      </c>
      <c r="D10" s="811"/>
      <c r="E10" s="816"/>
      <c r="F10" s="818"/>
      <c r="G10" s="814"/>
      <c r="H10" s="809"/>
      <c r="I10" s="808"/>
      <c r="J10" s="1"/>
    </row>
    <row r="11" spans="1:10" ht="20.25" customHeight="1">
      <c r="A11" s="3"/>
      <c r="B11" s="806"/>
      <c r="C11" s="348" t="s">
        <v>3</v>
      </c>
      <c r="D11" s="349" t="s">
        <v>131</v>
      </c>
      <c r="E11" s="349">
        <v>18</v>
      </c>
      <c r="F11" s="374">
        <v>440</v>
      </c>
      <c r="G11" s="119">
        <f>E11*F11</f>
        <v>7920</v>
      </c>
      <c r="H11" s="74"/>
      <c r="I11" s="238"/>
      <c r="J11" s="1"/>
    </row>
    <row r="12" spans="1:10" ht="21" customHeight="1">
      <c r="A12" s="3"/>
      <c r="B12" s="806"/>
      <c r="C12" s="348" t="s">
        <v>4</v>
      </c>
      <c r="D12" s="349" t="s">
        <v>131</v>
      </c>
      <c r="E12" s="349">
        <v>6</v>
      </c>
      <c r="F12" s="374">
        <f>500*1.1</f>
        <v>550</v>
      </c>
      <c r="G12" s="119">
        <f>E12*F12</f>
        <v>3300</v>
      </c>
      <c r="H12" s="74"/>
      <c r="I12" s="238"/>
      <c r="J12" s="1"/>
    </row>
    <row r="13" spans="1:10" ht="40.5" customHeight="1">
      <c r="A13" s="3"/>
      <c r="B13" s="806"/>
      <c r="C13" s="466" t="s">
        <v>201</v>
      </c>
      <c r="D13" s="467"/>
      <c r="E13" s="468"/>
      <c r="F13" s="469"/>
      <c r="G13" s="470"/>
      <c r="H13" s="74"/>
      <c r="I13" s="238"/>
      <c r="J13" s="1"/>
    </row>
    <row r="14" spans="1:10" ht="23.25" customHeight="1">
      <c r="A14" s="3"/>
      <c r="B14" s="806"/>
      <c r="C14" s="91" t="s">
        <v>347</v>
      </c>
      <c r="D14" s="234" t="s">
        <v>131</v>
      </c>
      <c r="E14" s="155">
        <v>1</v>
      </c>
      <c r="F14" s="333">
        <v>5000</v>
      </c>
      <c r="G14" s="119">
        <f>E14*F14</f>
        <v>5000</v>
      </c>
      <c r="H14" s="74">
        <v>200</v>
      </c>
      <c r="I14" s="238"/>
      <c r="J14" s="1"/>
    </row>
    <row r="15" spans="1:10" ht="25.5" customHeight="1">
      <c r="A15" s="3"/>
      <c r="B15" s="806"/>
      <c r="C15" s="91" t="s">
        <v>348</v>
      </c>
      <c r="D15" s="234" t="s">
        <v>131</v>
      </c>
      <c r="E15" s="155">
        <v>1</v>
      </c>
      <c r="F15" s="333">
        <v>3000</v>
      </c>
      <c r="G15" s="119">
        <f>E15*F15</f>
        <v>3000</v>
      </c>
      <c r="H15" s="74"/>
      <c r="I15" s="238"/>
      <c r="J15" s="1"/>
    </row>
    <row r="16" spans="1:10" ht="32.25" customHeight="1">
      <c r="A16" s="3"/>
      <c r="B16" s="806"/>
      <c r="C16" s="348"/>
      <c r="D16" s="349"/>
      <c r="E16" s="349"/>
      <c r="F16" s="333"/>
      <c r="G16" s="119"/>
      <c r="H16" s="74"/>
      <c r="I16" s="238"/>
      <c r="J16" s="1"/>
    </row>
    <row r="17" spans="1:10" ht="22.5" customHeight="1">
      <c r="A17" s="3"/>
      <c r="B17" s="806"/>
      <c r="C17" s="90"/>
      <c r="D17" s="349"/>
      <c r="E17" s="234"/>
      <c r="F17" s="144"/>
      <c r="G17" s="119"/>
      <c r="H17" s="74"/>
      <c r="I17" s="238"/>
      <c r="J17" s="1"/>
    </row>
    <row r="18" spans="1:10" ht="21" customHeight="1">
      <c r="A18" s="3"/>
      <c r="B18" s="806"/>
      <c r="C18" s="90"/>
      <c r="D18" s="349"/>
      <c r="E18" s="234"/>
      <c r="F18" s="144"/>
      <c r="G18" s="119"/>
      <c r="H18" s="74"/>
      <c r="I18" s="238"/>
      <c r="J18" s="1"/>
    </row>
    <row r="19" spans="1:10" ht="17.25" customHeight="1">
      <c r="A19" s="3"/>
      <c r="B19" s="806"/>
      <c r="C19" s="90"/>
      <c r="D19" s="405"/>
      <c r="E19" s="69"/>
      <c r="F19" s="471"/>
      <c r="G19" s="470"/>
      <c r="H19" s="74"/>
      <c r="I19" s="238"/>
      <c r="J19" s="1"/>
    </row>
    <row r="20" spans="1:10" ht="17.25" customHeight="1">
      <c r="A20" s="3"/>
      <c r="B20" s="806"/>
      <c r="C20" s="90"/>
      <c r="D20" s="405"/>
      <c r="E20" s="69"/>
      <c r="F20" s="471"/>
      <c r="G20" s="470"/>
      <c r="H20" s="74"/>
      <c r="I20" s="238"/>
      <c r="J20" s="1"/>
    </row>
    <row r="21" spans="1:10" ht="17.25" customHeight="1" thickBot="1">
      <c r="A21" s="3"/>
      <c r="B21" s="806"/>
      <c r="C21" s="360"/>
      <c r="D21" s="472"/>
      <c r="E21" s="473"/>
      <c r="F21" s="474"/>
      <c r="G21" s="475"/>
      <c r="H21" s="299"/>
      <c r="I21" s="238"/>
      <c r="J21" s="1"/>
    </row>
    <row r="22" spans="1:12" ht="16.5" customHeight="1" thickBot="1">
      <c r="A22" s="3"/>
      <c r="B22" s="807"/>
      <c r="C22" s="172" t="s">
        <v>91</v>
      </c>
      <c r="D22" s="229"/>
      <c r="E22" s="230"/>
      <c r="F22" s="476"/>
      <c r="G22" s="401">
        <f>SUM(G11:G21)</f>
        <v>19220</v>
      </c>
      <c r="H22" s="142">
        <f>SUM(H11:H21)</f>
        <v>200</v>
      </c>
      <c r="I22" s="239"/>
      <c r="J22" s="1"/>
      <c r="L22" s="7"/>
    </row>
    <row r="23" spans="1:12" ht="16.5" customHeight="1">
      <c r="A23" s="3"/>
      <c r="B23" s="39"/>
      <c r="C23" s="187"/>
      <c r="D23" s="187"/>
      <c r="E23" s="41"/>
      <c r="F23" s="41"/>
      <c r="G23" s="239"/>
      <c r="H23" s="239"/>
      <c r="I23" s="239"/>
      <c r="J23" s="1"/>
      <c r="L23" s="7"/>
    </row>
    <row r="24" spans="1:12" ht="16.5" customHeight="1" thickBot="1">
      <c r="A24" s="3"/>
      <c r="B24" s="39"/>
      <c r="C24" s="187"/>
      <c r="D24" s="187"/>
      <c r="E24" s="41"/>
      <c r="F24" s="41"/>
      <c r="G24" s="41"/>
      <c r="H24" s="228"/>
      <c r="I24" s="228"/>
      <c r="L24" s="7"/>
    </row>
    <row r="25" spans="1:12" ht="16.5" customHeight="1" thickBot="1">
      <c r="A25" s="3"/>
      <c r="B25" s="39"/>
      <c r="C25" s="812" t="s">
        <v>600</v>
      </c>
      <c r="D25" s="812"/>
      <c r="E25" s="231">
        <f>I22</f>
        <v>0</v>
      </c>
      <c r="F25" s="41"/>
      <c r="G25" s="41"/>
      <c r="H25" s="228"/>
      <c r="I25" s="228"/>
      <c r="L25" s="7"/>
    </row>
    <row r="26" spans="1:12" ht="16.5" customHeight="1">
      <c r="A26" s="3"/>
      <c r="B26" s="39"/>
      <c r="C26" s="187"/>
      <c r="D26" s="187"/>
      <c r="E26" s="237"/>
      <c r="F26" s="41"/>
      <c r="G26" s="41"/>
      <c r="H26" s="228" t="s">
        <v>170</v>
      </c>
      <c r="I26" s="228"/>
      <c r="L26" s="7"/>
    </row>
    <row r="27" spans="1:12" ht="16.5" customHeight="1">
      <c r="A27" s="3"/>
      <c r="B27" s="39"/>
      <c r="C27" s="187"/>
      <c r="D27" s="187"/>
      <c r="E27" s="237"/>
      <c r="F27" s="41"/>
      <c r="G27" s="41"/>
      <c r="H27" s="228"/>
      <c r="I27" s="228"/>
      <c r="L27" s="7"/>
    </row>
    <row r="28" spans="1:12" ht="16.5" customHeight="1">
      <c r="A28" s="3"/>
      <c r="B28" s="39"/>
      <c r="C28" s="187"/>
      <c r="D28" s="187"/>
      <c r="E28" s="237"/>
      <c r="F28" s="41"/>
      <c r="G28" s="41"/>
      <c r="H28" s="228"/>
      <c r="I28" s="228"/>
      <c r="L28" s="7"/>
    </row>
    <row r="29" spans="1:7" ht="15.75">
      <c r="A29" s="3"/>
      <c r="B29" s="3" t="s">
        <v>557</v>
      </c>
      <c r="C29" s="411"/>
      <c r="D29" s="411"/>
      <c r="E29" s="411"/>
      <c r="F29" s="411"/>
      <c r="G29" s="411"/>
    </row>
    <row r="30" spans="1:7" ht="15.75">
      <c r="A30" s="3"/>
      <c r="B30" s="3"/>
      <c r="C30" s="411"/>
      <c r="D30" s="411"/>
      <c r="E30" s="411"/>
      <c r="F30" s="411"/>
      <c r="G30" s="411"/>
    </row>
    <row r="31" spans="1:7" ht="15.75">
      <c r="A31" s="3"/>
      <c r="B31" s="3"/>
      <c r="C31" s="411"/>
      <c r="D31" s="411"/>
      <c r="E31" s="411"/>
      <c r="F31" s="411"/>
      <c r="G31" s="411"/>
    </row>
    <row r="32" spans="1:7" ht="15.75">
      <c r="A32" s="3"/>
      <c r="B32" s="3" t="s">
        <v>558</v>
      </c>
      <c r="C32" s="434"/>
      <c r="D32" s="434"/>
      <c r="E32" s="434"/>
      <c r="F32" s="434"/>
      <c r="G32" s="434"/>
    </row>
    <row r="33" spans="1:10" ht="15.75">
      <c r="A33" s="3"/>
      <c r="B33" s="40"/>
      <c r="C33" s="40"/>
      <c r="D33" s="40"/>
      <c r="E33" s="40"/>
      <c r="F33" s="40"/>
      <c r="G33" s="40"/>
      <c r="H33" s="3"/>
      <c r="I33" s="3"/>
      <c r="J33" s="3"/>
    </row>
    <row r="34" spans="1:10" ht="15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.75">
      <c r="A38" s="3"/>
      <c r="B38" s="3"/>
      <c r="C38" s="3"/>
      <c r="D38" s="3"/>
      <c r="E38" s="3"/>
      <c r="F38" s="3"/>
      <c r="G38" s="3"/>
      <c r="H38" s="224"/>
      <c r="I38" s="3"/>
      <c r="J38" s="3"/>
    </row>
    <row r="39" spans="1:10" ht="15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5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5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5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5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5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5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5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5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5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5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5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5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5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5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5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5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5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5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5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5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5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5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5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5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5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5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5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5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5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5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5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5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5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5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5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5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5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5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5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5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5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5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5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5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5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5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5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5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5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5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5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5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5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5.75">
      <c r="A211" s="3"/>
      <c r="B211" s="3"/>
      <c r="C211" s="3"/>
      <c r="D211" s="3"/>
      <c r="E211" s="3"/>
      <c r="F211" s="3"/>
      <c r="G211" s="3"/>
      <c r="H211" s="3"/>
      <c r="I211" s="3"/>
      <c r="J211" s="3"/>
    </row>
  </sheetData>
  <sheetProtection/>
  <mergeCells count="12">
    <mergeCell ref="C25:D25"/>
    <mergeCell ref="G9:G10"/>
    <mergeCell ref="E9:E10"/>
    <mergeCell ref="F9:F10"/>
    <mergeCell ref="F1:I1"/>
    <mergeCell ref="B9:B22"/>
    <mergeCell ref="B3:I3"/>
    <mergeCell ref="B4:I4"/>
    <mergeCell ref="B5:I5"/>
    <mergeCell ref="I9:I10"/>
    <mergeCell ref="H9:H10"/>
    <mergeCell ref="D9:D1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N170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3.375" style="0" customWidth="1"/>
    <col min="2" max="2" width="4.625" style="0" customWidth="1"/>
    <col min="3" max="3" width="46.625" style="0" customWidth="1"/>
    <col min="4" max="4" width="12.625" style="0" customWidth="1"/>
    <col min="5" max="5" width="13.625" style="0" customWidth="1"/>
    <col min="6" max="6" width="15.25390625" style="0" customWidth="1"/>
    <col min="7" max="7" width="16.00390625" style="0" customWidth="1"/>
    <col min="8" max="8" width="16.125" style="0" customWidth="1"/>
    <col min="9" max="9" width="9.125" style="0" hidden="1" customWidth="1"/>
  </cols>
  <sheetData>
    <row r="1" spans="6:9" ht="63.75" customHeight="1">
      <c r="F1" s="759" t="s">
        <v>577</v>
      </c>
      <c r="G1" s="759"/>
      <c r="H1" s="759"/>
      <c r="I1" s="759"/>
    </row>
    <row r="3" spans="1:9" ht="15.75">
      <c r="A3" s="3"/>
      <c r="B3" s="748" t="s">
        <v>578</v>
      </c>
      <c r="C3" s="748"/>
      <c r="D3" s="748"/>
      <c r="E3" s="748"/>
      <c r="F3" s="748"/>
      <c r="G3" s="748"/>
      <c r="H3" s="748"/>
      <c r="I3" s="748"/>
    </row>
    <row r="4" spans="1:8" ht="15.75">
      <c r="A4" s="3"/>
      <c r="B4" s="748"/>
      <c r="C4" s="748"/>
      <c r="D4" s="748"/>
      <c r="E4" s="748"/>
      <c r="F4" s="748"/>
      <c r="G4" s="748"/>
      <c r="H4" s="748"/>
    </row>
    <row r="5" spans="1:8" ht="15.75">
      <c r="A5" s="3"/>
      <c r="B5" s="748" t="s">
        <v>601</v>
      </c>
      <c r="C5" s="748"/>
      <c r="D5" s="748"/>
      <c r="E5" s="748"/>
      <c r="F5" s="748"/>
      <c r="G5" s="748"/>
      <c r="H5" s="748"/>
    </row>
    <row r="6" spans="1:11" ht="16.5" customHeight="1" thickBot="1">
      <c r="A6" s="6"/>
      <c r="B6" s="39"/>
      <c r="C6" s="187"/>
      <c r="D6" s="41"/>
      <c r="E6" s="41"/>
      <c r="F6" s="41"/>
      <c r="G6" s="228"/>
      <c r="H6" s="228"/>
      <c r="I6" s="1"/>
      <c r="K6" s="7"/>
    </row>
    <row r="7" spans="1:8" ht="40.5" customHeight="1" thickBot="1">
      <c r="A7" s="3"/>
      <c r="B7" s="76" t="s">
        <v>100</v>
      </c>
      <c r="C7" s="77" t="s">
        <v>84</v>
      </c>
      <c r="D7" s="45" t="s">
        <v>101</v>
      </c>
      <c r="E7" s="46" t="s">
        <v>165</v>
      </c>
      <c r="F7" s="47" t="s">
        <v>164</v>
      </c>
      <c r="G7" s="76" t="s">
        <v>166</v>
      </c>
      <c r="H7" s="78" t="s">
        <v>167</v>
      </c>
    </row>
    <row r="8" spans="1:8" ht="16.5" thickBot="1">
      <c r="A8" s="3"/>
      <c r="B8" s="42">
        <v>1</v>
      </c>
      <c r="C8" s="43">
        <v>2</v>
      </c>
      <c r="D8" s="139">
        <v>3</v>
      </c>
      <c r="E8" s="464">
        <v>4</v>
      </c>
      <c r="F8" s="465">
        <v>5</v>
      </c>
      <c r="G8" s="42">
        <v>6</v>
      </c>
      <c r="H8" s="44">
        <v>7</v>
      </c>
    </row>
    <row r="9" spans="1:11" ht="39.75" customHeight="1">
      <c r="A9" s="3"/>
      <c r="B9" s="819">
        <v>1</v>
      </c>
      <c r="C9" s="318" t="s">
        <v>319</v>
      </c>
      <c r="D9" s="821" t="s">
        <v>101</v>
      </c>
      <c r="E9" s="815" t="s">
        <v>165</v>
      </c>
      <c r="F9" s="823" t="s">
        <v>164</v>
      </c>
      <c r="G9" s="780"/>
      <c r="H9" s="782"/>
      <c r="K9" s="2"/>
    </row>
    <row r="10" spans="1:8" ht="15.75" customHeight="1" thickBot="1">
      <c r="A10" s="3"/>
      <c r="B10" s="806"/>
      <c r="C10" s="513" t="s">
        <v>90</v>
      </c>
      <c r="D10" s="788"/>
      <c r="E10" s="822"/>
      <c r="F10" s="824"/>
      <c r="G10" s="825"/>
      <c r="H10" s="826"/>
    </row>
    <row r="11" spans="1:12" ht="21.75" customHeight="1">
      <c r="A11" s="3"/>
      <c r="B11" s="806"/>
      <c r="C11" s="93" t="s">
        <v>320</v>
      </c>
      <c r="D11" s="335"/>
      <c r="E11" s="242"/>
      <c r="F11" s="338"/>
      <c r="G11" s="339"/>
      <c r="H11" s="198"/>
      <c r="I11" s="232"/>
      <c r="K11" t="s">
        <v>170</v>
      </c>
      <c r="L11" t="s">
        <v>170</v>
      </c>
    </row>
    <row r="12" spans="1:14" ht="15.75" customHeight="1">
      <c r="A12" s="3"/>
      <c r="B12" s="806"/>
      <c r="C12" s="91" t="s">
        <v>285</v>
      </c>
      <c r="D12" s="287" t="s">
        <v>321</v>
      </c>
      <c r="E12" s="234">
        <v>45</v>
      </c>
      <c r="F12" s="144">
        <v>450</v>
      </c>
      <c r="G12" s="331">
        <f>E12*F12</f>
        <v>20250</v>
      </c>
      <c r="H12" s="74"/>
      <c r="I12" s="232"/>
      <c r="N12" t="s">
        <v>170</v>
      </c>
    </row>
    <row r="13" spans="1:10" ht="15.75" customHeight="1">
      <c r="A13" s="3"/>
      <c r="B13" s="806"/>
      <c r="C13" s="91" t="s">
        <v>132</v>
      </c>
      <c r="D13" s="287"/>
      <c r="E13" s="234">
        <v>1</v>
      </c>
      <c r="F13" s="144">
        <v>5000</v>
      </c>
      <c r="G13" s="331">
        <f>E13*F13</f>
        <v>5000</v>
      </c>
      <c r="H13" s="74"/>
      <c r="I13" s="232"/>
      <c r="J13" t="s">
        <v>170</v>
      </c>
    </row>
    <row r="14" spans="1:9" ht="15.75" customHeight="1" thickBot="1">
      <c r="A14" s="3"/>
      <c r="B14" s="806"/>
      <c r="C14" s="304" t="s">
        <v>91</v>
      </c>
      <c r="D14" s="354"/>
      <c r="E14" s="306"/>
      <c r="F14" s="299"/>
      <c r="G14" s="332">
        <f>SUM(G12:G13)</f>
        <v>25250</v>
      </c>
      <c r="H14" s="79">
        <f>SUM(H12:H13)</f>
        <v>0</v>
      </c>
      <c r="I14" s="232"/>
    </row>
    <row r="15" spans="1:12" ht="19.5" customHeight="1">
      <c r="A15" s="3"/>
      <c r="B15" s="806"/>
      <c r="C15" s="93" t="s">
        <v>322</v>
      </c>
      <c r="D15" s="335"/>
      <c r="E15" s="242"/>
      <c r="F15" s="338"/>
      <c r="G15" s="339"/>
      <c r="H15" s="198"/>
      <c r="I15" s="232"/>
      <c r="K15" t="s">
        <v>170</v>
      </c>
      <c r="L15" t="s">
        <v>170</v>
      </c>
    </row>
    <row r="16" spans="1:14" ht="15.75" customHeight="1">
      <c r="A16" s="3"/>
      <c r="B16" s="806"/>
      <c r="C16" s="91" t="s">
        <v>289</v>
      </c>
      <c r="D16" s="287" t="s">
        <v>131</v>
      </c>
      <c r="E16" s="234">
        <v>23</v>
      </c>
      <c r="F16" s="144">
        <v>5000</v>
      </c>
      <c r="G16" s="331">
        <f>E16*F16</f>
        <v>115000</v>
      </c>
      <c r="H16" s="74"/>
      <c r="I16" s="232"/>
      <c r="N16" t="s">
        <v>170</v>
      </c>
    </row>
    <row r="17" spans="1:10" ht="15.75" customHeight="1">
      <c r="A17" s="3" t="s">
        <v>170</v>
      </c>
      <c r="B17" s="806"/>
      <c r="C17" s="91" t="s">
        <v>132</v>
      </c>
      <c r="D17" s="287"/>
      <c r="E17" s="234">
        <v>1</v>
      </c>
      <c r="F17" s="144">
        <v>10000</v>
      </c>
      <c r="G17" s="331">
        <f>E17*F17</f>
        <v>10000</v>
      </c>
      <c r="H17" s="74"/>
      <c r="I17" s="232"/>
      <c r="J17" t="s">
        <v>170</v>
      </c>
    </row>
    <row r="18" spans="1:13" ht="15.75" customHeight="1" thickBot="1">
      <c r="A18" s="3"/>
      <c r="B18" s="806"/>
      <c r="C18" s="376" t="s">
        <v>91</v>
      </c>
      <c r="D18" s="373"/>
      <c r="E18" s="372"/>
      <c r="F18" s="168"/>
      <c r="G18" s="332">
        <f>SUM(G16:G17)</f>
        <v>125000</v>
      </c>
      <c r="H18" s="79">
        <f>SUM(H16:H17)</f>
        <v>0</v>
      </c>
      <c r="I18" s="232"/>
      <c r="M18" t="s">
        <v>170</v>
      </c>
    </row>
    <row r="19" spans="1:12" ht="31.5" customHeight="1">
      <c r="A19" s="3"/>
      <c r="B19" s="806"/>
      <c r="C19" s="370" t="s">
        <v>325</v>
      </c>
      <c r="D19" s="377"/>
      <c r="E19" s="378"/>
      <c r="F19" s="379"/>
      <c r="G19" s="339"/>
      <c r="H19" s="198"/>
      <c r="I19" s="232"/>
      <c r="K19" t="s">
        <v>170</v>
      </c>
      <c r="L19" t="s">
        <v>170</v>
      </c>
    </row>
    <row r="20" spans="1:14" ht="15.75" customHeight="1">
      <c r="A20" s="3"/>
      <c r="B20" s="806"/>
      <c r="C20" s="90" t="s">
        <v>323</v>
      </c>
      <c r="D20" s="340" t="s">
        <v>131</v>
      </c>
      <c r="E20" s="72">
        <v>400</v>
      </c>
      <c r="F20" s="144">
        <v>25</v>
      </c>
      <c r="G20" s="331">
        <f>E20*F20</f>
        <v>10000</v>
      </c>
      <c r="H20" s="74"/>
      <c r="I20" s="232"/>
      <c r="N20" t="s">
        <v>170</v>
      </c>
    </row>
    <row r="21" spans="1:12" ht="15.75" customHeight="1">
      <c r="A21" s="3"/>
      <c r="B21" s="806"/>
      <c r="C21" s="90" t="s">
        <v>324</v>
      </c>
      <c r="D21" s="340" t="s">
        <v>321</v>
      </c>
      <c r="E21" s="72">
        <v>2</v>
      </c>
      <c r="F21" s="144">
        <v>400</v>
      </c>
      <c r="G21" s="331">
        <f>E21*F21</f>
        <v>800</v>
      </c>
      <c r="H21" s="74">
        <v>280</v>
      </c>
      <c r="I21" s="232"/>
      <c r="L21" t="s">
        <v>170</v>
      </c>
    </row>
    <row r="22" spans="1:10" ht="15.75" customHeight="1">
      <c r="A22" s="3" t="s">
        <v>170</v>
      </c>
      <c r="B22" s="806"/>
      <c r="C22" s="91" t="s">
        <v>132</v>
      </c>
      <c r="D22" s="287"/>
      <c r="E22" s="234">
        <v>1</v>
      </c>
      <c r="F22" s="144">
        <v>15000</v>
      </c>
      <c r="G22" s="331">
        <f>E22*F22</f>
        <v>15000</v>
      </c>
      <c r="H22" s="74"/>
      <c r="I22" s="232"/>
      <c r="J22" t="s">
        <v>170</v>
      </c>
    </row>
    <row r="23" spans="1:9" ht="15.75" customHeight="1" thickBot="1">
      <c r="A23" s="3"/>
      <c r="B23" s="806"/>
      <c r="C23" s="92" t="s">
        <v>91</v>
      </c>
      <c r="D23" s="260"/>
      <c r="E23" s="29"/>
      <c r="F23" s="132"/>
      <c r="G23" s="332">
        <f>SUM(G20:G22)</f>
        <v>25800</v>
      </c>
      <c r="H23" s="79">
        <f>SUM(H20:H22)</f>
        <v>280</v>
      </c>
      <c r="I23" s="232"/>
    </row>
    <row r="24" spans="1:9" ht="15.75" customHeight="1" thickBot="1">
      <c r="A24" s="3"/>
      <c r="B24" s="806"/>
      <c r="C24" s="304" t="s">
        <v>327</v>
      </c>
      <c r="D24" s="354"/>
      <c r="E24" s="306"/>
      <c r="F24" s="299"/>
      <c r="G24" s="141">
        <f>G14+G18+G23</f>
        <v>176050</v>
      </c>
      <c r="H24" s="142">
        <f>H14+H18+H23</f>
        <v>280</v>
      </c>
      <c r="I24" s="232"/>
    </row>
    <row r="25" spans="1:11" ht="39.75" customHeight="1">
      <c r="A25" s="3"/>
      <c r="B25" s="806"/>
      <c r="C25" s="318" t="s">
        <v>328</v>
      </c>
      <c r="D25" s="810" t="s">
        <v>101</v>
      </c>
      <c r="E25" s="815" t="s">
        <v>165</v>
      </c>
      <c r="F25" s="823" t="s">
        <v>164</v>
      </c>
      <c r="G25" s="828"/>
      <c r="H25" s="782"/>
      <c r="K25" s="2"/>
    </row>
    <row r="26" spans="1:8" ht="15.75" customHeight="1">
      <c r="A26" s="3"/>
      <c r="B26" s="806"/>
      <c r="C26" s="375" t="s">
        <v>90</v>
      </c>
      <c r="D26" s="827"/>
      <c r="E26" s="822"/>
      <c r="F26" s="824"/>
      <c r="G26" s="829"/>
      <c r="H26" s="826"/>
    </row>
    <row r="27" spans="1:9" ht="31.5" customHeight="1">
      <c r="A27" s="3"/>
      <c r="B27" s="806"/>
      <c r="C27" s="90" t="s">
        <v>330</v>
      </c>
      <c r="D27" s="340"/>
      <c r="E27" s="69"/>
      <c r="F27" s="369"/>
      <c r="G27" s="330"/>
      <c r="H27" s="125"/>
      <c r="I27" s="232"/>
    </row>
    <row r="28" spans="1:9" ht="15.75" customHeight="1">
      <c r="A28" s="3"/>
      <c r="B28" s="806"/>
      <c r="C28" s="90" t="s">
        <v>329</v>
      </c>
      <c r="D28" s="340" t="s">
        <v>133</v>
      </c>
      <c r="E28" s="69">
        <v>16</v>
      </c>
      <c r="F28" s="369">
        <v>100</v>
      </c>
      <c r="G28" s="331">
        <f>E28*F28</f>
        <v>1600</v>
      </c>
      <c r="H28" s="74"/>
      <c r="I28" s="232"/>
    </row>
    <row r="29" spans="1:11" ht="15.75" customHeight="1" thickBot="1">
      <c r="A29" s="3"/>
      <c r="B29" s="806"/>
      <c r="C29" s="334" t="s">
        <v>91</v>
      </c>
      <c r="D29" s="373"/>
      <c r="E29" s="372"/>
      <c r="F29" s="168"/>
      <c r="G29" s="332">
        <f>SUM(G28:G28)</f>
        <v>1600</v>
      </c>
      <c r="H29" s="79">
        <f>SUM(H28:H28)</f>
        <v>0</v>
      </c>
      <c r="I29" s="232"/>
      <c r="K29" t="s">
        <v>170</v>
      </c>
    </row>
    <row r="30" spans="1:12" ht="36" customHeight="1">
      <c r="A30" s="3"/>
      <c r="B30" s="806"/>
      <c r="C30" s="120" t="s">
        <v>331</v>
      </c>
      <c r="D30" s="335"/>
      <c r="E30" s="121"/>
      <c r="F30" s="380"/>
      <c r="G30" s="330"/>
      <c r="H30" s="125"/>
      <c r="I30" s="232"/>
      <c r="L30" t="s">
        <v>170</v>
      </c>
    </row>
    <row r="31" spans="1:9" ht="15.75" customHeight="1">
      <c r="A31" s="3"/>
      <c r="B31" s="806"/>
      <c r="C31" s="91" t="s">
        <v>332</v>
      </c>
      <c r="D31" s="287" t="s">
        <v>133</v>
      </c>
      <c r="E31" s="72">
        <v>6</v>
      </c>
      <c r="F31" s="144">
        <v>100</v>
      </c>
      <c r="G31" s="331">
        <f>E31*F31</f>
        <v>600</v>
      </c>
      <c r="H31" s="74"/>
      <c r="I31" s="232"/>
    </row>
    <row r="32" spans="1:9" ht="15.75" customHeight="1">
      <c r="A32" s="3" t="s">
        <v>170</v>
      </c>
      <c r="B32" s="806"/>
      <c r="C32" s="91" t="s">
        <v>333</v>
      </c>
      <c r="D32" s="287" t="s">
        <v>228</v>
      </c>
      <c r="E32" s="72">
        <v>3</v>
      </c>
      <c r="F32" s="144">
        <v>150</v>
      </c>
      <c r="G32" s="331">
        <f>E32*F32</f>
        <v>450</v>
      </c>
      <c r="H32" s="74"/>
      <c r="I32" s="232"/>
    </row>
    <row r="33" spans="1:9" ht="15.75" customHeight="1">
      <c r="A33" s="3"/>
      <c r="B33" s="806"/>
      <c r="C33" s="91" t="s">
        <v>290</v>
      </c>
      <c r="D33" s="336"/>
      <c r="E33" s="73">
        <v>1</v>
      </c>
      <c r="F33" s="337">
        <v>1000</v>
      </c>
      <c r="G33" s="331">
        <f>E33*F33</f>
        <v>1000</v>
      </c>
      <c r="H33" s="74"/>
      <c r="I33" s="232"/>
    </row>
    <row r="34" spans="1:11" ht="15.75" customHeight="1" thickBot="1">
      <c r="A34" s="3"/>
      <c r="B34" s="806"/>
      <c r="C34" s="334" t="s">
        <v>91</v>
      </c>
      <c r="D34" s="358"/>
      <c r="E34" s="329"/>
      <c r="F34" s="146"/>
      <c r="G34" s="332">
        <f>SUM(G31:G33)</f>
        <v>2050</v>
      </c>
      <c r="H34" s="79">
        <f>SUM(H31:H33)</f>
        <v>0</v>
      </c>
      <c r="I34" s="232"/>
      <c r="K34" t="s">
        <v>170</v>
      </c>
    </row>
    <row r="35" spans="1:12" ht="18.75" customHeight="1">
      <c r="A35" s="3"/>
      <c r="B35" s="820"/>
      <c r="C35" s="120" t="s">
        <v>335</v>
      </c>
      <c r="D35" s="335"/>
      <c r="E35" s="121"/>
      <c r="F35" s="338"/>
      <c r="G35" s="330"/>
      <c r="H35" s="125"/>
      <c r="I35" s="232"/>
      <c r="L35" t="s">
        <v>170</v>
      </c>
    </row>
    <row r="36" spans="1:9" ht="15.75" customHeight="1">
      <c r="A36" s="3"/>
      <c r="B36" s="820"/>
      <c r="C36" s="91" t="s">
        <v>334</v>
      </c>
      <c r="D36" s="287" t="s">
        <v>133</v>
      </c>
      <c r="E36" s="72">
        <v>4.4</v>
      </c>
      <c r="F36" s="144">
        <v>100</v>
      </c>
      <c r="G36" s="331">
        <f>E36*F36</f>
        <v>440.00000000000006</v>
      </c>
      <c r="H36" s="74"/>
      <c r="I36" s="232"/>
    </row>
    <row r="37" spans="1:14" ht="15.75" customHeight="1">
      <c r="A37" s="3"/>
      <c r="B37" s="820"/>
      <c r="C37" s="91" t="s">
        <v>290</v>
      </c>
      <c r="D37" s="365"/>
      <c r="E37" s="363">
        <v>1</v>
      </c>
      <c r="F37" s="359">
        <v>1000</v>
      </c>
      <c r="G37" s="331">
        <f>E37*F37</f>
        <v>1000</v>
      </c>
      <c r="H37" s="74"/>
      <c r="I37" s="232"/>
      <c r="N37" t="s">
        <v>170</v>
      </c>
    </row>
    <row r="38" spans="1:9" ht="15.75" customHeight="1" thickBot="1">
      <c r="A38" s="3"/>
      <c r="B38" s="820"/>
      <c r="C38" s="92" t="s">
        <v>91</v>
      </c>
      <c r="D38" s="260"/>
      <c r="E38" s="29"/>
      <c r="F38" s="132"/>
      <c r="G38" s="332">
        <f>SUM(G36:G37)</f>
        <v>1440</v>
      </c>
      <c r="H38" s="79">
        <f>SUM(H36:H37)</f>
        <v>0</v>
      </c>
      <c r="I38" s="232"/>
    </row>
    <row r="39" spans="1:12" ht="17.25" customHeight="1">
      <c r="A39" s="3"/>
      <c r="B39" s="820"/>
      <c r="C39" s="120" t="s">
        <v>338</v>
      </c>
      <c r="D39" s="335"/>
      <c r="E39" s="121"/>
      <c r="F39" s="380"/>
      <c r="G39" s="339"/>
      <c r="H39" s="198"/>
      <c r="I39" s="232"/>
      <c r="K39" t="s">
        <v>170</v>
      </c>
      <c r="L39" t="s">
        <v>170</v>
      </c>
    </row>
    <row r="40" spans="1:14" ht="15.75" customHeight="1">
      <c r="A40" s="3"/>
      <c r="B40" s="820"/>
      <c r="C40" s="91" t="s">
        <v>336</v>
      </c>
      <c r="D40" s="287" t="s">
        <v>134</v>
      </c>
      <c r="E40" s="72">
        <v>15</v>
      </c>
      <c r="F40" s="144">
        <v>30</v>
      </c>
      <c r="G40" s="331">
        <f>E40*F40</f>
        <v>450</v>
      </c>
      <c r="H40" s="74"/>
      <c r="I40" s="232"/>
      <c r="N40" t="s">
        <v>170</v>
      </c>
    </row>
    <row r="41" spans="1:12" ht="15.75" customHeight="1">
      <c r="A41" s="3"/>
      <c r="B41" s="820"/>
      <c r="C41" s="91" t="s">
        <v>337</v>
      </c>
      <c r="D41" s="287" t="s">
        <v>134</v>
      </c>
      <c r="E41" s="72">
        <v>15</v>
      </c>
      <c r="F41" s="144">
        <v>8</v>
      </c>
      <c r="G41" s="331">
        <f>E41*F41</f>
        <v>120</v>
      </c>
      <c r="H41" s="74"/>
      <c r="I41" s="232"/>
      <c r="L41" t="s">
        <v>170</v>
      </c>
    </row>
    <row r="42" spans="1:12" ht="15.75" customHeight="1">
      <c r="A42" s="3"/>
      <c r="B42" s="820"/>
      <c r="C42" s="91" t="s">
        <v>288</v>
      </c>
      <c r="D42" s="287" t="s">
        <v>131</v>
      </c>
      <c r="E42" s="72">
        <v>1</v>
      </c>
      <c r="F42" s="144">
        <v>100</v>
      </c>
      <c r="G42" s="331">
        <f>E42*F42</f>
        <v>100</v>
      </c>
      <c r="H42" s="74"/>
      <c r="I42" s="232"/>
      <c r="L42" t="s">
        <v>170</v>
      </c>
    </row>
    <row r="43" spans="1:13" ht="15.75" customHeight="1">
      <c r="A43" s="3"/>
      <c r="B43" s="820"/>
      <c r="C43" s="91" t="s">
        <v>290</v>
      </c>
      <c r="D43" s="195"/>
      <c r="E43" s="234">
        <v>1</v>
      </c>
      <c r="F43" s="356">
        <v>1000</v>
      </c>
      <c r="G43" s="331">
        <f>E43*F43</f>
        <v>1000</v>
      </c>
      <c r="H43" s="74"/>
      <c r="I43" s="232"/>
      <c r="M43" t="s">
        <v>170</v>
      </c>
    </row>
    <row r="44" spans="1:10" ht="15.75" customHeight="1" thickBot="1">
      <c r="A44" s="3"/>
      <c r="B44" s="820"/>
      <c r="C44" s="376" t="s">
        <v>91</v>
      </c>
      <c r="D44" s="373"/>
      <c r="E44" s="372"/>
      <c r="F44" s="168"/>
      <c r="G44" s="332">
        <f>SUM(G40:G43)</f>
        <v>1670</v>
      </c>
      <c r="H44" s="79">
        <f>SUM(H40:H43)</f>
        <v>0</v>
      </c>
      <c r="I44" s="232"/>
      <c r="J44" t="s">
        <v>170</v>
      </c>
    </row>
    <row r="45" spans="1:12" ht="16.5" customHeight="1">
      <c r="A45" s="3"/>
      <c r="B45" s="820"/>
      <c r="C45" s="120" t="s">
        <v>342</v>
      </c>
      <c r="D45" s="335"/>
      <c r="E45" s="121"/>
      <c r="F45" s="338"/>
      <c r="G45" s="339"/>
      <c r="H45" s="198"/>
      <c r="I45" s="232"/>
      <c r="K45" t="s">
        <v>170</v>
      </c>
      <c r="L45" t="s">
        <v>170</v>
      </c>
    </row>
    <row r="46" spans="1:14" ht="15.75" customHeight="1">
      <c r="A46" s="3"/>
      <c r="B46" s="820"/>
      <c r="C46" s="91" t="s">
        <v>339</v>
      </c>
      <c r="D46" s="287" t="s">
        <v>131</v>
      </c>
      <c r="E46" s="72">
        <v>5</v>
      </c>
      <c r="F46" s="144">
        <v>60</v>
      </c>
      <c r="G46" s="331">
        <f>E46*F46</f>
        <v>300</v>
      </c>
      <c r="H46" s="74"/>
      <c r="I46" s="232"/>
      <c r="N46" t="s">
        <v>170</v>
      </c>
    </row>
    <row r="47" spans="1:14" ht="15.75" customHeight="1">
      <c r="A47" s="3"/>
      <c r="B47" s="820"/>
      <c r="C47" s="91" t="s">
        <v>340</v>
      </c>
      <c r="D47" s="287" t="s">
        <v>131</v>
      </c>
      <c r="E47" s="72">
        <v>1</v>
      </c>
      <c r="F47" s="144">
        <v>300</v>
      </c>
      <c r="G47" s="331">
        <f>E47*F47</f>
        <v>300</v>
      </c>
      <c r="H47" s="74"/>
      <c r="I47" s="232"/>
      <c r="N47" t="s">
        <v>170</v>
      </c>
    </row>
    <row r="48" spans="1:14" ht="15.75" customHeight="1">
      <c r="A48" s="3"/>
      <c r="B48" s="820"/>
      <c r="C48" s="91" t="s">
        <v>341</v>
      </c>
      <c r="D48" s="287" t="s">
        <v>131</v>
      </c>
      <c r="E48" s="72">
        <v>5</v>
      </c>
      <c r="F48" s="144">
        <v>20</v>
      </c>
      <c r="G48" s="331">
        <f>E48*F48</f>
        <v>100</v>
      </c>
      <c r="H48" s="74"/>
      <c r="I48" s="232"/>
      <c r="N48" t="s">
        <v>170</v>
      </c>
    </row>
    <row r="49" spans="1:9" ht="15.75" customHeight="1">
      <c r="A49" s="3"/>
      <c r="B49" s="820"/>
      <c r="C49" s="93" t="s">
        <v>132</v>
      </c>
      <c r="D49" s="336"/>
      <c r="E49" s="173">
        <v>1</v>
      </c>
      <c r="F49" s="337">
        <v>1000</v>
      </c>
      <c r="G49" s="331">
        <f>E49*F49</f>
        <v>1000</v>
      </c>
      <c r="H49" s="74"/>
      <c r="I49" s="232"/>
    </row>
    <row r="50" spans="1:9" ht="15.75" customHeight="1" thickBot="1">
      <c r="A50" s="3"/>
      <c r="B50" s="820"/>
      <c r="C50" s="92" t="s">
        <v>91</v>
      </c>
      <c r="D50" s="260"/>
      <c r="E50" s="29"/>
      <c r="F50" s="132"/>
      <c r="G50" s="332">
        <f>SUM(G46:G49)</f>
        <v>1700</v>
      </c>
      <c r="H50" s="79">
        <f>SUM(H46:H49)</f>
        <v>0</v>
      </c>
      <c r="I50" s="232"/>
    </row>
    <row r="51" spans="1:12" ht="18.75" customHeight="1">
      <c r="A51" s="3"/>
      <c r="B51" s="820"/>
      <c r="C51" s="366" t="s">
        <v>343</v>
      </c>
      <c r="D51" s="355"/>
      <c r="E51" s="363"/>
      <c r="F51" s="152"/>
      <c r="G51" s="200"/>
      <c r="H51" s="198"/>
      <c r="I51" s="232"/>
      <c r="L51" t="s">
        <v>170</v>
      </c>
    </row>
    <row r="52" spans="1:9" ht="15.75" customHeight="1">
      <c r="A52" s="3"/>
      <c r="B52" s="820"/>
      <c r="C52" s="91" t="s">
        <v>344</v>
      </c>
      <c r="D52" s="287" t="s">
        <v>326</v>
      </c>
      <c r="E52" s="362">
        <v>5</v>
      </c>
      <c r="F52" s="152">
        <v>200</v>
      </c>
      <c r="G52" s="119">
        <f>E52*F52</f>
        <v>1000</v>
      </c>
      <c r="H52" s="74"/>
      <c r="I52" s="232"/>
    </row>
    <row r="53" spans="1:9" ht="15.75" customHeight="1">
      <c r="A53" s="3"/>
      <c r="B53" s="820"/>
      <c r="C53" s="93" t="s">
        <v>132</v>
      </c>
      <c r="D53" s="336"/>
      <c r="E53" s="173">
        <v>1</v>
      </c>
      <c r="F53" s="152">
        <v>500</v>
      </c>
      <c r="G53" s="119">
        <f>E53*F53</f>
        <v>500</v>
      </c>
      <c r="H53" s="74"/>
      <c r="I53" s="232"/>
    </row>
    <row r="54" spans="1:9" ht="15.75" customHeight="1" thickBot="1">
      <c r="A54" s="3"/>
      <c r="B54" s="820"/>
      <c r="C54" s="92" t="s">
        <v>91</v>
      </c>
      <c r="D54" s="260"/>
      <c r="E54" s="29"/>
      <c r="F54" s="132"/>
      <c r="G54" s="157">
        <f>SUM(G52:G53)</f>
        <v>1500</v>
      </c>
      <c r="H54" s="79">
        <f>SUM(H52:H53)</f>
        <v>0</v>
      </c>
      <c r="I54" s="232"/>
    </row>
    <row r="55" spans="1:12" ht="18.75" customHeight="1">
      <c r="A55" s="3"/>
      <c r="B55" s="820"/>
      <c r="C55" s="366" t="s">
        <v>291</v>
      </c>
      <c r="D55" s="355"/>
      <c r="E55" s="363"/>
      <c r="F55" s="152"/>
      <c r="G55" s="200"/>
      <c r="H55" s="198"/>
      <c r="I55" s="232"/>
      <c r="L55" t="s">
        <v>170</v>
      </c>
    </row>
    <row r="56" spans="1:9" ht="15.75" customHeight="1">
      <c r="A56" s="3"/>
      <c r="B56" s="820"/>
      <c r="C56" s="91" t="s">
        <v>350</v>
      </c>
      <c r="D56" s="287" t="s">
        <v>131</v>
      </c>
      <c r="E56" s="362">
        <v>2</v>
      </c>
      <c r="F56" s="152">
        <v>10000</v>
      </c>
      <c r="G56" s="119">
        <f>E56*F56</f>
        <v>20000</v>
      </c>
      <c r="H56" s="74"/>
      <c r="I56" s="232"/>
    </row>
    <row r="57" spans="1:9" ht="15.75" customHeight="1">
      <c r="A57" s="3"/>
      <c r="B57" s="820"/>
      <c r="C57" s="93" t="s">
        <v>132</v>
      </c>
      <c r="D57" s="336"/>
      <c r="E57" s="173">
        <v>0</v>
      </c>
      <c r="F57" s="152">
        <v>0</v>
      </c>
      <c r="G57" s="119">
        <f>E57*F57</f>
        <v>0</v>
      </c>
      <c r="H57" s="74"/>
      <c r="I57" s="232"/>
    </row>
    <row r="58" spans="1:9" ht="15.75" customHeight="1" thickBot="1">
      <c r="A58" s="3"/>
      <c r="B58" s="820"/>
      <c r="C58" s="92" t="s">
        <v>91</v>
      </c>
      <c r="D58" s="260"/>
      <c r="E58" s="29"/>
      <c r="F58" s="132"/>
      <c r="G58" s="157">
        <f>SUM(G56:G57)</f>
        <v>20000</v>
      </c>
      <c r="H58" s="79">
        <f>SUM(H56:H57)</f>
        <v>0</v>
      </c>
      <c r="I58" s="232"/>
    </row>
    <row r="59" spans="1:9" ht="15.75" customHeight="1" thickBot="1">
      <c r="A59" s="3"/>
      <c r="B59" s="820"/>
      <c r="C59" s="304" t="s">
        <v>5</v>
      </c>
      <c r="D59" s="354"/>
      <c r="E59" s="306"/>
      <c r="F59" s="299"/>
      <c r="G59" s="157">
        <f>G29+G34+G38+G44+G50+G54+G58</f>
        <v>29960</v>
      </c>
      <c r="H59" s="312">
        <f>H29+H34+H38+H44+H50+H54+H58</f>
        <v>0</v>
      </c>
      <c r="I59" s="232"/>
    </row>
    <row r="60" spans="1:14" ht="15.75" customHeight="1" thickBot="1">
      <c r="A60" s="3"/>
      <c r="B60" s="807"/>
      <c r="C60" s="94" t="s">
        <v>0</v>
      </c>
      <c r="D60" s="81"/>
      <c r="E60" s="81"/>
      <c r="F60" s="118"/>
      <c r="G60" s="159">
        <f>G24+G59</f>
        <v>206010</v>
      </c>
      <c r="H60" s="212">
        <f>H24+H59</f>
        <v>280</v>
      </c>
      <c r="I60" s="233"/>
      <c r="J60" s="70"/>
      <c r="K60" s="70"/>
      <c r="L60" s="71"/>
      <c r="M60" s="70"/>
      <c r="N60" s="70"/>
    </row>
    <row r="61" spans="1:14" ht="15.75" customHeight="1">
      <c r="A61" s="3"/>
      <c r="B61" s="39"/>
      <c r="C61" s="178"/>
      <c r="D61" s="179"/>
      <c r="E61" s="179"/>
      <c r="F61" s="238"/>
      <c r="G61" s="239"/>
      <c r="H61" s="239"/>
      <c r="I61" s="477"/>
      <c r="J61" s="70"/>
      <c r="K61" s="70"/>
      <c r="L61" s="71"/>
      <c r="M61" s="70"/>
      <c r="N61" s="70"/>
    </row>
    <row r="62" spans="1:14" s="1" customFormat="1" ht="15.75" customHeight="1" thickBot="1">
      <c r="A62" s="6"/>
      <c r="B62" s="39"/>
      <c r="C62" s="178"/>
      <c r="D62" s="179"/>
      <c r="E62" s="179"/>
      <c r="F62" s="238"/>
      <c r="G62" s="239"/>
      <c r="H62" s="239"/>
      <c r="I62" s="309"/>
      <c r="J62" s="240"/>
      <c r="K62" s="240"/>
      <c r="L62" s="241"/>
      <c r="M62" s="240"/>
      <c r="N62" s="240"/>
    </row>
    <row r="63" spans="1:11" ht="16.5" customHeight="1" thickBot="1">
      <c r="A63" s="3"/>
      <c r="B63" s="39"/>
      <c r="C63" s="187" t="s">
        <v>1</v>
      </c>
      <c r="D63" s="231">
        <f>H60</f>
        <v>280</v>
      </c>
      <c r="E63" s="41"/>
      <c r="F63" s="41"/>
      <c r="G63" s="228"/>
      <c r="H63" s="228"/>
      <c r="K63" s="7"/>
    </row>
    <row r="64" spans="1:11" ht="16.5" customHeight="1">
      <c r="A64" s="3"/>
      <c r="B64" s="39"/>
      <c r="C64" s="187"/>
      <c r="D64" s="237"/>
      <c r="E64" s="41"/>
      <c r="F64" s="41"/>
      <c r="G64" s="228"/>
      <c r="H64" s="228"/>
      <c r="K64" s="7"/>
    </row>
    <row r="65" spans="1:11" ht="16.5" customHeight="1">
      <c r="A65" s="3"/>
      <c r="B65" s="39"/>
      <c r="C65" s="187"/>
      <c r="D65" s="237"/>
      <c r="E65" s="41"/>
      <c r="F65" s="41"/>
      <c r="G65" s="228"/>
      <c r="H65" s="228"/>
      <c r="K65" s="7"/>
    </row>
    <row r="66" spans="1:7" ht="15.75">
      <c r="A66" s="3"/>
      <c r="B66" s="3" t="s">
        <v>557</v>
      </c>
      <c r="C66" s="411"/>
      <c r="D66" s="411"/>
      <c r="E66" s="411"/>
      <c r="F66" s="411"/>
      <c r="G66" s="411"/>
    </row>
    <row r="67" spans="1:7" ht="15.75">
      <c r="A67" s="3"/>
      <c r="B67" s="3"/>
      <c r="C67" s="411"/>
      <c r="D67" s="411"/>
      <c r="E67" s="411"/>
      <c r="F67" s="411"/>
      <c r="G67" s="411"/>
    </row>
    <row r="68" spans="1:7" ht="15.75">
      <c r="A68" s="3"/>
      <c r="B68" s="3"/>
      <c r="C68" s="411"/>
      <c r="D68" s="411"/>
      <c r="E68" s="411"/>
      <c r="F68" s="411"/>
      <c r="G68" s="411"/>
    </row>
    <row r="69" spans="1:7" ht="15.75">
      <c r="A69" s="3"/>
      <c r="B69" s="3" t="s">
        <v>558</v>
      </c>
      <c r="C69" s="434"/>
      <c r="D69" s="434"/>
      <c r="E69" s="434"/>
      <c r="F69" s="434"/>
      <c r="G69" s="434"/>
    </row>
    <row r="70" spans="1:9" ht="15.75">
      <c r="A70" s="3"/>
      <c r="B70" s="3"/>
      <c r="C70" s="3"/>
      <c r="D70" s="3"/>
      <c r="E70" s="3"/>
      <c r="F70" s="3"/>
      <c r="G70" s="3"/>
      <c r="H70" s="3"/>
      <c r="I70" s="8"/>
    </row>
    <row r="71" spans="1:9" ht="15.75">
      <c r="A71" s="3"/>
      <c r="B71" s="3"/>
      <c r="C71" s="3"/>
      <c r="D71" s="3"/>
      <c r="E71" s="3"/>
      <c r="F71" s="3"/>
      <c r="G71" s="3"/>
      <c r="H71" s="3"/>
      <c r="I71" s="8"/>
    </row>
    <row r="72" spans="1:9" ht="15.75">
      <c r="A72" s="3"/>
      <c r="B72" s="3"/>
      <c r="C72" s="3"/>
      <c r="D72" s="3"/>
      <c r="E72" s="3"/>
      <c r="F72" s="3"/>
      <c r="G72" s="3"/>
      <c r="H72" s="3"/>
      <c r="I72" s="8"/>
    </row>
    <row r="73" spans="1:9" ht="15.75">
      <c r="A73" s="3"/>
      <c r="B73" s="3"/>
      <c r="C73" s="3"/>
      <c r="D73" s="3"/>
      <c r="E73" s="3"/>
      <c r="F73" s="3"/>
      <c r="G73" s="3"/>
      <c r="H73" s="3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</sheetData>
  <sheetProtection/>
  <mergeCells count="15">
    <mergeCell ref="F25:F26"/>
    <mergeCell ref="G25:G26"/>
    <mergeCell ref="H25:H26"/>
    <mergeCell ref="B4:H4"/>
    <mergeCell ref="B5:H5"/>
    <mergeCell ref="B3:I3"/>
    <mergeCell ref="F1:I1"/>
    <mergeCell ref="B9:B60"/>
    <mergeCell ref="D9:D10"/>
    <mergeCell ref="E9:E10"/>
    <mergeCell ref="F9:F10"/>
    <mergeCell ref="G9:G10"/>
    <mergeCell ref="H9:H10"/>
    <mergeCell ref="D25:D26"/>
    <mergeCell ref="E25:E26"/>
  </mergeCells>
  <printOptions/>
  <pageMargins left="0.47" right="0.1968503937007874" top="0.41" bottom="0.25" header="0.5118110236220472" footer="0.26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38.25390625" style="0" customWidth="1"/>
    <col min="4" max="4" width="13.625" style="0" customWidth="1"/>
    <col min="5" max="6" width="13.25390625" style="0" customWidth="1"/>
    <col min="7" max="7" width="16.25390625" style="0" customWidth="1"/>
    <col min="8" max="8" width="16.375" style="0" customWidth="1"/>
    <col min="9" max="9" width="9.125" style="0" hidden="1" customWidth="1"/>
  </cols>
  <sheetData>
    <row r="1" spans="1:9" ht="66" customHeight="1">
      <c r="A1" s="3"/>
      <c r="B1" s="3"/>
      <c r="C1" s="3"/>
      <c r="D1" s="3"/>
      <c r="E1" s="3"/>
      <c r="F1" s="759" t="s">
        <v>577</v>
      </c>
      <c r="G1" s="759"/>
      <c r="H1" s="759"/>
      <c r="I1" s="759"/>
    </row>
    <row r="2" spans="1:8" ht="18.75" customHeight="1">
      <c r="A2" s="3"/>
      <c r="B2" s="3"/>
      <c r="C2" s="3"/>
      <c r="D2" s="3"/>
      <c r="E2" s="3"/>
      <c r="F2" s="463"/>
      <c r="G2" s="463"/>
      <c r="H2" s="463"/>
    </row>
    <row r="3" spans="1:8" ht="37.5" customHeight="1">
      <c r="A3" s="3"/>
      <c r="B3" s="835" t="s">
        <v>22</v>
      </c>
      <c r="C3" s="835"/>
      <c r="D3" s="835"/>
      <c r="E3" s="835"/>
      <c r="F3" s="835"/>
      <c r="G3" s="835"/>
      <c r="H3" s="835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8" ht="15.75">
      <c r="A5" s="3"/>
      <c r="B5" s="748" t="s">
        <v>601</v>
      </c>
      <c r="C5" s="748"/>
      <c r="D5" s="748"/>
      <c r="E5" s="748"/>
      <c r="F5" s="748"/>
      <c r="G5" s="748"/>
      <c r="H5" s="748"/>
    </row>
    <row r="6" spans="1:8" ht="16.5" thickBot="1">
      <c r="A6" s="3"/>
      <c r="B6" s="3"/>
      <c r="C6" s="3"/>
      <c r="D6" s="3"/>
      <c r="E6" s="3"/>
      <c r="F6" s="3"/>
      <c r="G6" s="3"/>
      <c r="H6" s="3"/>
    </row>
    <row r="7" spans="1:8" ht="40.5" customHeight="1" thickBot="1">
      <c r="A7" s="3"/>
      <c r="B7" s="107" t="s">
        <v>100</v>
      </c>
      <c r="C7" s="109" t="s">
        <v>84</v>
      </c>
      <c r="D7" s="45" t="s">
        <v>101</v>
      </c>
      <c r="E7" s="46" t="s">
        <v>165</v>
      </c>
      <c r="F7" s="47" t="s">
        <v>164</v>
      </c>
      <c r="G7" s="76" t="s">
        <v>166</v>
      </c>
      <c r="H7" s="78" t="s">
        <v>167</v>
      </c>
    </row>
    <row r="8" spans="1:8" ht="16.5" thickBot="1">
      <c r="A8" s="3"/>
      <c r="B8" s="108">
        <v>1</v>
      </c>
      <c r="C8" s="110">
        <v>2</v>
      </c>
      <c r="D8" s="139">
        <v>3</v>
      </c>
      <c r="E8" s="464">
        <v>4</v>
      </c>
      <c r="F8" s="465">
        <v>5</v>
      </c>
      <c r="G8" s="42">
        <v>6</v>
      </c>
      <c r="H8" s="44">
        <v>7</v>
      </c>
    </row>
    <row r="9" spans="1:8" ht="34.5" customHeight="1">
      <c r="A9" s="3"/>
      <c r="B9" s="832">
        <v>1</v>
      </c>
      <c r="C9" s="88" t="s">
        <v>2</v>
      </c>
      <c r="D9" s="815"/>
      <c r="E9" s="815"/>
      <c r="F9" s="817"/>
      <c r="G9" s="810"/>
      <c r="H9" s="823"/>
    </row>
    <row r="10" spans="1:8" ht="15.75" customHeight="1" thickBot="1">
      <c r="A10" s="3"/>
      <c r="B10" s="833"/>
      <c r="C10" s="117" t="s">
        <v>90</v>
      </c>
      <c r="D10" s="836"/>
      <c r="E10" s="836"/>
      <c r="F10" s="837"/>
      <c r="G10" s="830"/>
      <c r="H10" s="831"/>
    </row>
    <row r="11" spans="1:8" ht="15.75">
      <c r="A11" s="3"/>
      <c r="B11" s="833"/>
      <c r="C11" s="120" t="s">
        <v>169</v>
      </c>
      <c r="D11" s="121"/>
      <c r="E11" s="242"/>
      <c r="F11" s="244"/>
      <c r="G11" s="200"/>
      <c r="H11" s="198"/>
    </row>
    <row r="12" spans="1:8" ht="15.75">
      <c r="A12" s="3"/>
      <c r="B12" s="833"/>
      <c r="C12" s="91" t="s">
        <v>168</v>
      </c>
      <c r="D12" s="72"/>
      <c r="E12" s="234"/>
      <c r="F12" s="155"/>
      <c r="G12" s="119">
        <f>E12*F12</f>
        <v>0</v>
      </c>
      <c r="H12" s="74"/>
    </row>
    <row r="13" spans="1:8" ht="15.75">
      <c r="A13" s="3"/>
      <c r="B13" s="833"/>
      <c r="C13" s="91" t="s">
        <v>168</v>
      </c>
      <c r="D13" s="72"/>
      <c r="E13" s="234"/>
      <c r="F13" s="155"/>
      <c r="G13" s="119">
        <f>E13*F13</f>
        <v>0</v>
      </c>
      <c r="H13" s="74"/>
    </row>
    <row r="14" spans="1:8" ht="15.75">
      <c r="A14" s="3"/>
      <c r="B14" s="833"/>
      <c r="C14" s="91" t="s">
        <v>168</v>
      </c>
      <c r="D14" s="72"/>
      <c r="E14" s="234"/>
      <c r="F14" s="155"/>
      <c r="G14" s="119">
        <f>E14*F14</f>
        <v>0</v>
      </c>
      <c r="H14" s="74"/>
    </row>
    <row r="15" spans="1:8" ht="15.75">
      <c r="A15" s="3"/>
      <c r="B15" s="833"/>
      <c r="C15" s="91" t="s">
        <v>132</v>
      </c>
      <c r="D15" s="72"/>
      <c r="E15" s="234"/>
      <c r="F15" s="155"/>
      <c r="G15" s="119">
        <f>E15*F15</f>
        <v>0</v>
      </c>
      <c r="H15" s="74"/>
    </row>
    <row r="16" spans="1:8" ht="16.5" thickBot="1">
      <c r="A16" s="3"/>
      <c r="B16" s="833"/>
      <c r="C16" s="92" t="s">
        <v>91</v>
      </c>
      <c r="D16" s="29"/>
      <c r="E16" s="221"/>
      <c r="F16" s="245"/>
      <c r="G16" s="202">
        <f>SUM(G12:G15)</f>
        <v>0</v>
      </c>
      <c r="H16" s="246">
        <f>SUM(H12:H15)</f>
        <v>0</v>
      </c>
    </row>
    <row r="17" spans="1:8" ht="15.75">
      <c r="A17" s="3"/>
      <c r="B17" s="833"/>
      <c r="C17" s="93" t="s">
        <v>169</v>
      </c>
      <c r="D17" s="73"/>
      <c r="E17" s="173"/>
      <c r="F17" s="153"/>
      <c r="G17" s="148"/>
      <c r="H17" s="125"/>
    </row>
    <row r="18" spans="1:8" ht="15.75">
      <c r="A18" s="3"/>
      <c r="B18" s="833"/>
      <c r="C18" s="91" t="s">
        <v>168</v>
      </c>
      <c r="D18" s="72"/>
      <c r="E18" s="234"/>
      <c r="F18" s="155"/>
      <c r="G18" s="119">
        <f>E18*F18</f>
        <v>0</v>
      </c>
      <c r="H18" s="74"/>
    </row>
    <row r="19" spans="1:8" ht="15.75">
      <c r="A19" s="3"/>
      <c r="B19" s="833"/>
      <c r="C19" s="91" t="s">
        <v>168</v>
      </c>
      <c r="D19" s="72"/>
      <c r="E19" s="234"/>
      <c r="F19" s="155"/>
      <c r="G19" s="119">
        <f>E19*F19</f>
        <v>0</v>
      </c>
      <c r="H19" s="74"/>
    </row>
    <row r="20" spans="1:8" ht="15.75">
      <c r="A20" s="3"/>
      <c r="B20" s="833"/>
      <c r="C20" s="91" t="s">
        <v>168</v>
      </c>
      <c r="D20" s="72"/>
      <c r="E20" s="234"/>
      <c r="F20" s="155"/>
      <c r="G20" s="119">
        <f>E20*F20</f>
        <v>0</v>
      </c>
      <c r="H20" s="74"/>
    </row>
    <row r="21" spans="1:8" ht="15.75">
      <c r="A21" s="3"/>
      <c r="B21" s="833"/>
      <c r="C21" s="91" t="s">
        <v>132</v>
      </c>
      <c r="D21" s="72"/>
      <c r="E21" s="234"/>
      <c r="F21" s="155"/>
      <c r="G21" s="119">
        <f>E21*F21</f>
        <v>0</v>
      </c>
      <c r="H21" s="74"/>
    </row>
    <row r="22" spans="1:8" ht="16.5" thickBot="1">
      <c r="A22" s="3"/>
      <c r="B22" s="833"/>
      <c r="C22" s="92" t="s">
        <v>91</v>
      </c>
      <c r="D22" s="29"/>
      <c r="E22" s="221"/>
      <c r="F22" s="245"/>
      <c r="G22" s="202">
        <f>SUM(G18:G21)</f>
        <v>0</v>
      </c>
      <c r="H22" s="246">
        <f>SUM(H18:H21)</f>
        <v>0</v>
      </c>
    </row>
    <row r="23" spans="1:8" ht="15.75">
      <c r="A23" s="3"/>
      <c r="B23" s="833"/>
      <c r="C23" s="93" t="s">
        <v>169</v>
      </c>
      <c r="D23" s="73"/>
      <c r="E23" s="173"/>
      <c r="F23" s="153"/>
      <c r="G23" s="148"/>
      <c r="H23" s="125"/>
    </row>
    <row r="24" spans="1:8" ht="15.75">
      <c r="A24" s="3"/>
      <c r="B24" s="833"/>
      <c r="C24" s="91" t="s">
        <v>168</v>
      </c>
      <c r="D24" s="72"/>
      <c r="E24" s="234"/>
      <c r="F24" s="155"/>
      <c r="G24" s="119">
        <f>E24*F24</f>
        <v>0</v>
      </c>
      <c r="H24" s="74"/>
    </row>
    <row r="25" spans="1:8" ht="15.75">
      <c r="A25" s="3"/>
      <c r="B25" s="833"/>
      <c r="C25" s="91" t="s">
        <v>168</v>
      </c>
      <c r="D25" s="72"/>
      <c r="E25" s="234"/>
      <c r="F25" s="155"/>
      <c r="G25" s="119">
        <f>E25*F25</f>
        <v>0</v>
      </c>
      <c r="H25" s="74"/>
    </row>
    <row r="26" spans="1:8" ht="15.75">
      <c r="A26" s="3"/>
      <c r="B26" s="833"/>
      <c r="C26" s="91" t="s">
        <v>168</v>
      </c>
      <c r="D26" s="72"/>
      <c r="E26" s="234"/>
      <c r="F26" s="155"/>
      <c r="G26" s="119">
        <f>E26*F26</f>
        <v>0</v>
      </c>
      <c r="H26" s="74"/>
    </row>
    <row r="27" spans="1:8" ht="15.75">
      <c r="A27" s="3"/>
      <c r="B27" s="833"/>
      <c r="C27" s="91" t="s">
        <v>132</v>
      </c>
      <c r="D27" s="72"/>
      <c r="E27" s="234"/>
      <c r="F27" s="155"/>
      <c r="G27" s="119">
        <f>E27*F27</f>
        <v>0</v>
      </c>
      <c r="H27" s="74"/>
    </row>
    <row r="28" spans="1:8" ht="16.5" thickBot="1">
      <c r="A28" s="3"/>
      <c r="B28" s="833"/>
      <c r="C28" s="92" t="s">
        <v>91</v>
      </c>
      <c r="D28" s="29"/>
      <c r="E28" s="221"/>
      <c r="F28" s="245"/>
      <c r="G28" s="202">
        <f>SUM(G24:G27)</f>
        <v>0</v>
      </c>
      <c r="H28" s="246">
        <f>SUM(H24:H27)</f>
        <v>0</v>
      </c>
    </row>
    <row r="29" spans="1:8" ht="15.75">
      <c r="A29" s="3"/>
      <c r="B29" s="833"/>
      <c r="C29" s="93" t="s">
        <v>169</v>
      </c>
      <c r="D29" s="73"/>
      <c r="E29" s="173"/>
      <c r="F29" s="153"/>
      <c r="G29" s="148"/>
      <c r="H29" s="125"/>
    </row>
    <row r="30" spans="1:8" ht="15.75">
      <c r="A30" s="3"/>
      <c r="B30" s="833"/>
      <c r="C30" s="91" t="s">
        <v>168</v>
      </c>
      <c r="D30" s="72"/>
      <c r="E30" s="234"/>
      <c r="F30" s="155"/>
      <c r="G30" s="119">
        <f>E30*F30</f>
        <v>0</v>
      </c>
      <c r="H30" s="74"/>
    </row>
    <row r="31" spans="1:8" ht="15.75">
      <c r="A31" s="3"/>
      <c r="B31" s="833"/>
      <c r="C31" s="91" t="s">
        <v>168</v>
      </c>
      <c r="D31" s="72"/>
      <c r="E31" s="234"/>
      <c r="F31" s="155"/>
      <c r="G31" s="119">
        <f>E31*F31</f>
        <v>0</v>
      </c>
      <c r="H31" s="74"/>
    </row>
    <row r="32" spans="1:8" ht="15.75">
      <c r="A32" s="3"/>
      <c r="B32" s="833"/>
      <c r="C32" s="91" t="s">
        <v>168</v>
      </c>
      <c r="D32" s="72"/>
      <c r="E32" s="234"/>
      <c r="F32" s="155"/>
      <c r="G32" s="119">
        <f>E32*F32</f>
        <v>0</v>
      </c>
      <c r="H32" s="74"/>
    </row>
    <row r="33" spans="1:8" ht="15.75">
      <c r="A33" s="3"/>
      <c r="B33" s="833"/>
      <c r="C33" s="91" t="s">
        <v>132</v>
      </c>
      <c r="D33" s="72"/>
      <c r="E33" s="234"/>
      <c r="F33" s="155"/>
      <c r="G33" s="119">
        <f>E33*F33</f>
        <v>0</v>
      </c>
      <c r="H33" s="74"/>
    </row>
    <row r="34" spans="1:8" ht="16.5" thickBot="1">
      <c r="A34" s="3"/>
      <c r="B34" s="833"/>
      <c r="C34" s="92" t="s">
        <v>91</v>
      </c>
      <c r="D34" s="29"/>
      <c r="E34" s="221"/>
      <c r="F34" s="245"/>
      <c r="G34" s="202">
        <f>SUM(G30:G33)</f>
        <v>0</v>
      </c>
      <c r="H34" s="246">
        <f>SUM(H30:H33)</f>
        <v>0</v>
      </c>
    </row>
    <row r="35" spans="1:8" ht="16.5" thickBot="1">
      <c r="A35" s="3"/>
      <c r="B35" s="834"/>
      <c r="C35" s="94" t="s">
        <v>135</v>
      </c>
      <c r="D35" s="81"/>
      <c r="E35" s="243"/>
      <c r="F35" s="118"/>
      <c r="G35" s="159">
        <f>G16+G22+G28+G34</f>
        <v>0</v>
      </c>
      <c r="H35" s="212">
        <f>H16+H22+H28+H34</f>
        <v>0</v>
      </c>
    </row>
    <row r="36" spans="1:11" ht="15.75">
      <c r="A36" s="3"/>
      <c r="B36" s="3"/>
      <c r="C36" s="3"/>
      <c r="D36" s="3"/>
      <c r="E36" s="3"/>
      <c r="F36" s="3"/>
      <c r="G36" s="3"/>
      <c r="H36" s="3"/>
      <c r="K36" t="s">
        <v>170</v>
      </c>
    </row>
    <row r="37" spans="1:8" ht="16.5" thickBot="1">
      <c r="A37" s="3"/>
      <c r="B37" s="3"/>
      <c r="C37" s="3"/>
      <c r="D37" s="3"/>
      <c r="E37" s="3"/>
      <c r="F37" s="3"/>
      <c r="G37" s="3"/>
      <c r="H37" s="3"/>
    </row>
    <row r="38" spans="1:8" ht="16.5" thickBot="1">
      <c r="A38" s="3"/>
      <c r="B38" s="13"/>
      <c r="C38" s="9" t="s">
        <v>127</v>
      </c>
      <c r="D38" s="36">
        <f>H35</f>
        <v>0</v>
      </c>
      <c r="E38" s="3"/>
      <c r="F38" s="3"/>
      <c r="G38" s="3"/>
      <c r="H38" s="3"/>
    </row>
    <row r="39" spans="1:8" ht="15.75">
      <c r="A39" s="3"/>
      <c r="B39" s="3"/>
      <c r="C39" s="3"/>
      <c r="D39" s="3"/>
      <c r="E39" s="3"/>
      <c r="F39" s="3"/>
      <c r="G39" s="3"/>
      <c r="H39" s="3"/>
    </row>
    <row r="40" spans="1:8" ht="15.75">
      <c r="A40" s="3"/>
      <c r="B40" s="3"/>
      <c r="C40" s="3"/>
      <c r="D40" s="3"/>
      <c r="E40" s="3"/>
      <c r="F40" s="3"/>
      <c r="G40" s="3"/>
      <c r="H40" s="3"/>
    </row>
    <row r="41" spans="1:7" ht="15.75">
      <c r="A41" s="3"/>
      <c r="B41" s="3" t="s">
        <v>557</v>
      </c>
      <c r="C41" s="411"/>
      <c r="D41" s="411"/>
      <c r="E41" s="411"/>
      <c r="F41" s="411"/>
      <c r="G41" s="411"/>
    </row>
    <row r="42" spans="1:7" ht="15.75">
      <c r="A42" s="3"/>
      <c r="B42" s="3"/>
      <c r="C42" s="411"/>
      <c r="D42" s="411"/>
      <c r="E42" s="411"/>
      <c r="F42" s="411"/>
      <c r="G42" s="411"/>
    </row>
    <row r="43" spans="1:7" ht="15.75">
      <c r="A43" s="3"/>
      <c r="B43" s="3"/>
      <c r="C43" s="411"/>
      <c r="D43" s="411"/>
      <c r="E43" s="411"/>
      <c r="F43" s="411"/>
      <c r="G43" s="411"/>
    </row>
    <row r="44" spans="1:7" ht="15.75">
      <c r="A44" s="3"/>
      <c r="B44" s="3" t="s">
        <v>558</v>
      </c>
      <c r="C44" s="434"/>
      <c r="D44" s="434"/>
      <c r="E44" s="434"/>
      <c r="F44" s="434"/>
      <c r="G44" s="434"/>
    </row>
    <row r="45" spans="1:8" ht="15.75">
      <c r="A45" s="3"/>
      <c r="B45" s="3"/>
      <c r="C45" s="3"/>
      <c r="D45" s="3"/>
      <c r="E45" s="3"/>
      <c r="F45" s="3"/>
      <c r="G45" s="3"/>
      <c r="H45" s="3"/>
    </row>
    <row r="46" spans="1:8" ht="15.75">
      <c r="A46" s="3"/>
      <c r="B46" s="3"/>
      <c r="C46" s="3"/>
      <c r="D46" s="3"/>
      <c r="E46" s="3"/>
      <c r="F46" s="3"/>
      <c r="G46" s="3"/>
      <c r="H46" s="3"/>
    </row>
    <row r="47" spans="1:8" ht="15.75">
      <c r="A47" s="3"/>
      <c r="B47" s="3"/>
      <c r="C47" s="3"/>
      <c r="D47" s="3"/>
      <c r="E47" s="3"/>
      <c r="F47" s="3"/>
      <c r="G47" s="3"/>
      <c r="H47" s="3"/>
    </row>
    <row r="48" spans="1:8" ht="15.75">
      <c r="A48" s="3"/>
      <c r="B48" s="3"/>
      <c r="C48" s="3"/>
      <c r="D48" s="3"/>
      <c r="E48" s="3"/>
      <c r="F48" s="3"/>
      <c r="G48" s="3"/>
      <c r="H48" s="3"/>
    </row>
    <row r="49" spans="1:8" ht="15.75">
      <c r="A49" s="3"/>
      <c r="B49" s="3"/>
      <c r="C49" s="3"/>
      <c r="D49" s="3"/>
      <c r="E49" s="3"/>
      <c r="F49" s="3"/>
      <c r="G49" s="3"/>
      <c r="H49" s="3"/>
    </row>
    <row r="50" spans="1:8" ht="15.75">
      <c r="A50" s="3"/>
      <c r="B50" s="3"/>
      <c r="C50" s="3"/>
      <c r="D50" s="3"/>
      <c r="E50" s="3"/>
      <c r="F50" s="3"/>
      <c r="G50" s="3"/>
      <c r="H50" s="3"/>
    </row>
    <row r="51" spans="1:8" ht="15.75">
      <c r="A51" s="3"/>
      <c r="B51" s="3"/>
      <c r="C51" s="3"/>
      <c r="D51" s="3"/>
      <c r="E51" s="3"/>
      <c r="F51" s="3"/>
      <c r="G51" s="3"/>
      <c r="H51" s="3"/>
    </row>
    <row r="52" spans="1:8" ht="15.75">
      <c r="A52" s="3"/>
      <c r="B52" s="3"/>
      <c r="C52" s="3"/>
      <c r="D52" s="3"/>
      <c r="E52" s="3"/>
      <c r="F52" s="3"/>
      <c r="G52" s="3"/>
      <c r="H52" s="3"/>
    </row>
    <row r="53" spans="1:8" ht="15.75">
      <c r="A53" s="3"/>
      <c r="B53" s="3"/>
      <c r="C53" s="3"/>
      <c r="D53" s="3"/>
      <c r="E53" s="3"/>
      <c r="F53" s="3"/>
      <c r="G53" s="3"/>
      <c r="H53" s="3"/>
    </row>
    <row r="54" spans="1:8" ht="15.75">
      <c r="A54" s="3"/>
      <c r="B54" s="3"/>
      <c r="C54" s="3"/>
      <c r="D54" s="3"/>
      <c r="E54" s="3"/>
      <c r="F54" s="3"/>
      <c r="G54" s="3"/>
      <c r="H54" s="3"/>
    </row>
  </sheetData>
  <sheetProtection/>
  <mergeCells count="9">
    <mergeCell ref="F1:I1"/>
    <mergeCell ref="G9:G10"/>
    <mergeCell ref="H9:H10"/>
    <mergeCell ref="B9:B35"/>
    <mergeCell ref="B3:H3"/>
    <mergeCell ref="B5:H5"/>
    <mergeCell ref="D9:D10"/>
    <mergeCell ref="E9:E10"/>
    <mergeCell ref="F9:F10"/>
  </mergeCells>
  <printOptions/>
  <pageMargins left="0.3937007874015748" right="0.1968503937007874" top="0.38" bottom="0.23" header="0.25" footer="0.23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O133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3.375" style="0" customWidth="1"/>
    <col min="2" max="2" width="4.625" style="0" customWidth="1"/>
    <col min="3" max="3" width="39.125" style="0" customWidth="1"/>
    <col min="4" max="4" width="12.625" style="0" customWidth="1"/>
    <col min="5" max="5" width="14.125" style="0" customWidth="1"/>
    <col min="6" max="6" width="13.125" style="0" customWidth="1"/>
    <col min="7" max="7" width="14.875" style="0" customWidth="1"/>
    <col min="8" max="8" width="15.00390625" style="0" customWidth="1"/>
    <col min="9" max="9" width="9.125" style="0" hidden="1" customWidth="1"/>
  </cols>
  <sheetData>
    <row r="1" spans="6:9" ht="78" customHeight="1">
      <c r="F1" s="759" t="s">
        <v>577</v>
      </c>
      <c r="G1" s="759"/>
      <c r="H1" s="759"/>
      <c r="I1" s="759"/>
    </row>
    <row r="2" ht="16.5" customHeight="1"/>
    <row r="3" spans="1:9" ht="19.5" customHeight="1">
      <c r="A3" s="3"/>
      <c r="B3" s="748" t="s">
        <v>578</v>
      </c>
      <c r="C3" s="748"/>
      <c r="D3" s="748"/>
      <c r="E3" s="748"/>
      <c r="F3" s="748"/>
      <c r="G3" s="748"/>
      <c r="H3" s="748"/>
      <c r="I3" s="748"/>
    </row>
    <row r="4" spans="1:8" ht="15.75">
      <c r="A4" s="3"/>
      <c r="B4" s="748"/>
      <c r="C4" s="748"/>
      <c r="D4" s="748"/>
      <c r="E4" s="748"/>
      <c r="F4" s="748"/>
      <c r="G4" s="748"/>
      <c r="H4" s="748"/>
    </row>
    <row r="5" spans="1:8" ht="19.5" customHeight="1">
      <c r="A5" s="3"/>
      <c r="B5" s="748" t="s">
        <v>6</v>
      </c>
      <c r="C5" s="748"/>
      <c r="D5" s="748"/>
      <c r="E5" s="748"/>
      <c r="F5" s="748"/>
      <c r="G5" s="748"/>
      <c r="H5" s="748"/>
    </row>
    <row r="6" spans="1:14" s="1" customFormat="1" ht="15.75" customHeight="1" thickBot="1">
      <c r="A6" s="6"/>
      <c r="B6" s="39"/>
      <c r="C6" s="178"/>
      <c r="D6" s="179"/>
      <c r="E6" s="179"/>
      <c r="F6" s="238"/>
      <c r="G6" s="239"/>
      <c r="H6" s="239"/>
      <c r="I6" s="309"/>
      <c r="J6" s="240"/>
      <c r="K6" s="240" t="s">
        <v>170</v>
      </c>
      <c r="L6" s="241"/>
      <c r="M6" s="240"/>
      <c r="N6" s="240"/>
    </row>
    <row r="7" spans="1:8" ht="40.5" customHeight="1" thickBot="1">
      <c r="A7" s="3"/>
      <c r="B7" s="76" t="s">
        <v>100</v>
      </c>
      <c r="C7" s="77" t="s">
        <v>84</v>
      </c>
      <c r="D7" s="45" t="s">
        <v>101</v>
      </c>
      <c r="E7" s="46" t="s">
        <v>165</v>
      </c>
      <c r="F7" s="47" t="s">
        <v>164</v>
      </c>
      <c r="G7" s="76" t="s">
        <v>166</v>
      </c>
      <c r="H7" s="78" t="s">
        <v>167</v>
      </c>
    </row>
    <row r="8" spans="1:8" ht="16.5" thickBot="1">
      <c r="A8" s="3"/>
      <c r="B8" s="42">
        <v>1</v>
      </c>
      <c r="C8" s="43">
        <v>2</v>
      </c>
      <c r="D8" s="139">
        <v>3</v>
      </c>
      <c r="E8" s="464">
        <v>4</v>
      </c>
      <c r="F8" s="465">
        <v>5</v>
      </c>
      <c r="G8" s="42">
        <v>6</v>
      </c>
      <c r="H8" s="44">
        <v>7</v>
      </c>
    </row>
    <row r="9" spans="1:9" ht="43.5" customHeight="1">
      <c r="A9" s="3"/>
      <c r="B9" s="805">
        <v>1</v>
      </c>
      <c r="C9" s="286" t="s">
        <v>7</v>
      </c>
      <c r="D9" s="838"/>
      <c r="E9" s="838"/>
      <c r="F9" s="840"/>
      <c r="G9" s="753"/>
      <c r="H9" s="840"/>
      <c r="I9" s="310"/>
    </row>
    <row r="10" spans="1:9" ht="16.5" customHeight="1">
      <c r="A10" s="3"/>
      <c r="B10" s="806"/>
      <c r="C10" s="95" t="s">
        <v>90</v>
      </c>
      <c r="D10" s="839"/>
      <c r="E10" s="839"/>
      <c r="F10" s="802"/>
      <c r="G10" s="801"/>
      <c r="H10" s="802"/>
      <c r="I10" s="310"/>
    </row>
    <row r="11" spans="1:9" ht="17.25" customHeight="1">
      <c r="A11" s="3"/>
      <c r="B11" s="806"/>
      <c r="C11" s="138" t="s">
        <v>109</v>
      </c>
      <c r="D11" s="133" t="s">
        <v>237</v>
      </c>
      <c r="E11" s="133">
        <v>750</v>
      </c>
      <c r="F11" s="144">
        <f>0.76*1.1</f>
        <v>0.8360000000000001</v>
      </c>
      <c r="G11" s="205">
        <f>E11*F11*12</f>
        <v>7524.000000000002</v>
      </c>
      <c r="H11" s="74">
        <v>7200</v>
      </c>
      <c r="I11" s="310"/>
    </row>
    <row r="12" spans="1:9" ht="16.5" customHeight="1">
      <c r="A12" s="3"/>
      <c r="B12" s="806"/>
      <c r="C12" s="138" t="s">
        <v>110</v>
      </c>
      <c r="D12" s="133" t="s">
        <v>237</v>
      </c>
      <c r="E12" s="234">
        <v>50</v>
      </c>
      <c r="F12" s="144">
        <f>2.6*1.1</f>
        <v>2.8600000000000003</v>
      </c>
      <c r="G12" s="205">
        <f>E12*F12*4</f>
        <v>572.0000000000001</v>
      </c>
      <c r="H12" s="74">
        <v>540</v>
      </c>
      <c r="I12" s="310"/>
    </row>
    <row r="13" spans="1:9" ht="19.5" customHeight="1">
      <c r="A13" s="3"/>
      <c r="B13" s="806"/>
      <c r="C13" s="138" t="s">
        <v>272</v>
      </c>
      <c r="D13" s="133" t="s">
        <v>237</v>
      </c>
      <c r="E13" s="133"/>
      <c r="F13" s="144"/>
      <c r="G13" s="205">
        <f>1*F13</f>
        <v>0</v>
      </c>
      <c r="H13" s="74"/>
      <c r="I13" s="310"/>
    </row>
    <row r="14" spans="1:9" ht="19.5" customHeight="1">
      <c r="A14" s="3"/>
      <c r="B14" s="806"/>
      <c r="C14" s="138" t="s">
        <v>229</v>
      </c>
      <c r="D14" s="133" t="s">
        <v>230</v>
      </c>
      <c r="E14" s="529">
        <v>13.104</v>
      </c>
      <c r="F14" s="144">
        <f>549.85*1.1</f>
        <v>604.835</v>
      </c>
      <c r="G14" s="205">
        <f>E14*F14</f>
        <v>7925.75784</v>
      </c>
      <c r="H14" s="74">
        <v>6800</v>
      </c>
      <c r="I14" s="310"/>
    </row>
    <row r="15" spans="1:9" ht="19.5" customHeight="1">
      <c r="A15" s="3"/>
      <c r="B15" s="806"/>
      <c r="C15" s="91" t="s">
        <v>235</v>
      </c>
      <c r="D15" s="133"/>
      <c r="E15" s="234">
        <v>2</v>
      </c>
      <c r="F15" s="144">
        <f>7000*1.1</f>
        <v>7700.000000000001</v>
      </c>
      <c r="G15" s="205">
        <f>E15*F15</f>
        <v>15400.000000000002</v>
      </c>
      <c r="H15" s="74"/>
      <c r="I15" s="310"/>
    </row>
    <row r="16" spans="1:9" ht="19.5" customHeight="1">
      <c r="A16" s="3"/>
      <c r="B16" s="806"/>
      <c r="C16" s="91" t="s">
        <v>186</v>
      </c>
      <c r="D16" s="133"/>
      <c r="E16" s="234">
        <v>2</v>
      </c>
      <c r="F16" s="144">
        <f>2000*1.1</f>
        <v>2200</v>
      </c>
      <c r="G16" s="205">
        <f>4000*1.1</f>
        <v>4400</v>
      </c>
      <c r="H16" s="74"/>
      <c r="I16" s="310"/>
    </row>
    <row r="17" spans="1:15" ht="32.25" customHeight="1">
      <c r="A17" s="3"/>
      <c r="B17" s="806"/>
      <c r="C17" s="91" t="s">
        <v>234</v>
      </c>
      <c r="D17" s="133"/>
      <c r="E17" s="234">
        <v>2</v>
      </c>
      <c r="F17" s="144">
        <f>5000*1.1</f>
        <v>5500</v>
      </c>
      <c r="G17" s="205">
        <f>10000*1.1</f>
        <v>11000</v>
      </c>
      <c r="H17" s="74"/>
      <c r="I17" s="310"/>
      <c r="O17" t="s">
        <v>170</v>
      </c>
    </row>
    <row r="18" spans="1:15" ht="18.75" customHeight="1">
      <c r="A18" s="3"/>
      <c r="B18" s="806"/>
      <c r="C18" s="138" t="s">
        <v>345</v>
      </c>
      <c r="D18" s="133" t="s">
        <v>346</v>
      </c>
      <c r="E18" s="362">
        <v>2</v>
      </c>
      <c r="F18" s="144">
        <v>1000</v>
      </c>
      <c r="G18" s="205">
        <f>E18*F18</f>
        <v>2000</v>
      </c>
      <c r="H18" s="74">
        <v>4460</v>
      </c>
      <c r="I18" s="310"/>
      <c r="O18" t="s">
        <v>170</v>
      </c>
    </row>
    <row r="19" spans="1:10" ht="17.25" customHeight="1">
      <c r="A19" s="3"/>
      <c r="B19" s="806"/>
      <c r="C19" s="138"/>
      <c r="D19" s="133"/>
      <c r="E19" s="362"/>
      <c r="F19" s="144"/>
      <c r="G19" s="119"/>
      <c r="H19" s="74"/>
      <c r="I19" s="310"/>
      <c r="J19" t="s">
        <v>170</v>
      </c>
    </row>
    <row r="20" spans="1:9" ht="18.75" customHeight="1" thickBot="1">
      <c r="A20" s="3"/>
      <c r="B20" s="806"/>
      <c r="C20" s="478"/>
      <c r="D20" s="479"/>
      <c r="E20" s="361"/>
      <c r="F20" s="343"/>
      <c r="G20" s="288"/>
      <c r="H20" s="132"/>
      <c r="I20" s="310"/>
    </row>
    <row r="21" spans="1:12" ht="16.5" thickBot="1">
      <c r="A21" s="3"/>
      <c r="B21" s="807"/>
      <c r="C21" s="304" t="s">
        <v>91</v>
      </c>
      <c r="D21" s="306"/>
      <c r="E21" s="306"/>
      <c r="F21" s="299"/>
      <c r="G21" s="141">
        <f>ROUND(SUM(G11:G20),0)</f>
        <v>48822</v>
      </c>
      <c r="H21" s="142">
        <f>SUM(H11:H20)</f>
        <v>19000</v>
      </c>
      <c r="I21" s="310"/>
      <c r="L21" s="7"/>
    </row>
    <row r="22" spans="1:9" ht="15.75">
      <c r="A22" s="3"/>
      <c r="B22" s="37"/>
      <c r="C22" s="3"/>
      <c r="D22" s="3"/>
      <c r="E22" s="3"/>
      <c r="F22" s="3"/>
      <c r="G22" s="3"/>
      <c r="H22" s="3"/>
      <c r="I22" s="8"/>
    </row>
    <row r="23" spans="1:9" ht="16.5" thickBot="1">
      <c r="A23" s="3"/>
      <c r="B23" s="37"/>
      <c r="C23" s="3"/>
      <c r="D23" s="3"/>
      <c r="E23" s="3"/>
      <c r="F23" s="3"/>
      <c r="G23" s="3"/>
      <c r="H23" s="3"/>
      <c r="I23" s="8"/>
    </row>
    <row r="24" spans="1:11" ht="16.5" customHeight="1" thickBot="1">
      <c r="A24" s="3"/>
      <c r="B24" s="39"/>
      <c r="C24" s="187" t="s">
        <v>8</v>
      </c>
      <c r="D24" s="231">
        <f>H21</f>
        <v>19000</v>
      </c>
      <c r="E24" s="41"/>
      <c r="F24" s="41"/>
      <c r="G24" s="228"/>
      <c r="H24" s="228"/>
      <c r="K24" s="7"/>
    </row>
    <row r="25" spans="1:9" ht="15.75">
      <c r="A25" s="3"/>
      <c r="B25" s="3"/>
      <c r="C25" s="3"/>
      <c r="D25" s="3"/>
      <c r="E25" s="3"/>
      <c r="F25" s="3"/>
      <c r="G25" s="3"/>
      <c r="H25" s="3"/>
      <c r="I25" s="8"/>
    </row>
    <row r="26" spans="1:9" ht="15.75">
      <c r="A26" s="3"/>
      <c r="B26" s="3"/>
      <c r="C26" s="3"/>
      <c r="D26" s="3"/>
      <c r="E26" s="3"/>
      <c r="F26" s="3"/>
      <c r="G26" s="3"/>
      <c r="H26" s="3"/>
      <c r="I26" s="8"/>
    </row>
    <row r="27" spans="1:9" ht="15.75">
      <c r="A27" s="3"/>
      <c r="B27" s="3"/>
      <c r="C27" s="3"/>
      <c r="D27" s="3"/>
      <c r="E27" s="3"/>
      <c r="F27" s="3"/>
      <c r="G27" s="3"/>
      <c r="H27" s="3"/>
      <c r="I27" s="8"/>
    </row>
    <row r="28" spans="1:7" ht="15.75">
      <c r="A28" s="3"/>
      <c r="B28" s="3" t="s">
        <v>557</v>
      </c>
      <c r="C28" s="411"/>
      <c r="D28" s="411"/>
      <c r="E28" s="411"/>
      <c r="F28" s="411"/>
      <c r="G28" s="411"/>
    </row>
    <row r="29" spans="1:7" ht="15.75">
      <c r="A29" s="3"/>
      <c r="B29" s="3"/>
      <c r="C29" s="411"/>
      <c r="D29" s="411"/>
      <c r="E29" s="411"/>
      <c r="F29" s="411"/>
      <c r="G29" s="411"/>
    </row>
    <row r="30" spans="1:7" ht="15.75">
      <c r="A30" s="3"/>
      <c r="B30" s="3"/>
      <c r="C30" s="411"/>
      <c r="D30" s="411"/>
      <c r="E30" s="411"/>
      <c r="F30" s="411"/>
      <c r="G30" s="411"/>
    </row>
    <row r="31" spans="1:7" ht="15.75">
      <c r="A31" s="3"/>
      <c r="B31" s="3" t="s">
        <v>558</v>
      </c>
      <c r="C31" s="434"/>
      <c r="D31" s="434"/>
      <c r="E31" s="434"/>
      <c r="F31" s="434"/>
      <c r="G31" s="434"/>
    </row>
    <row r="32" spans="1:9" ht="15.75">
      <c r="A32" s="3"/>
      <c r="B32" s="3"/>
      <c r="C32" s="3"/>
      <c r="D32" s="3"/>
      <c r="E32" s="3"/>
      <c r="F32" s="3"/>
      <c r="G32" s="3"/>
      <c r="H32" s="3"/>
      <c r="I32" s="8"/>
    </row>
    <row r="33" spans="1:9" ht="15.75">
      <c r="A33" s="3"/>
      <c r="B33" s="3"/>
      <c r="C33" s="3"/>
      <c r="D33" s="3"/>
      <c r="E33" s="3"/>
      <c r="F33" s="3"/>
      <c r="G33" s="3"/>
      <c r="H33" s="3"/>
      <c r="I33" s="8"/>
    </row>
    <row r="34" spans="1:9" ht="15.75">
      <c r="A34" s="3"/>
      <c r="B34" s="3"/>
      <c r="C34" s="3"/>
      <c r="D34" s="3"/>
      <c r="E34" s="3"/>
      <c r="F34" s="3"/>
      <c r="G34" s="3"/>
      <c r="H34" s="3"/>
      <c r="I34" s="8"/>
    </row>
    <row r="35" spans="1:9" ht="15.75">
      <c r="A35" s="3"/>
      <c r="B35" s="3"/>
      <c r="C35" s="3"/>
      <c r="D35" s="3"/>
      <c r="E35" s="3"/>
      <c r="F35" s="3"/>
      <c r="G35" s="3"/>
      <c r="H35" s="3"/>
      <c r="I35" s="8"/>
    </row>
    <row r="36" spans="1:9" ht="15.75">
      <c r="A36" s="3"/>
      <c r="B36" s="3"/>
      <c r="C36" s="3"/>
      <c r="D36" s="3"/>
      <c r="E36" s="3"/>
      <c r="F36" s="3"/>
      <c r="G36" s="3"/>
      <c r="H36" s="3"/>
      <c r="I36" s="8"/>
    </row>
    <row r="37" spans="3:9" ht="12.75">
      <c r="C37" s="8"/>
      <c r="D37" s="8"/>
      <c r="E37" s="8"/>
      <c r="F37" s="8"/>
      <c r="G37" s="8"/>
      <c r="H37" s="8"/>
      <c r="I37" s="8"/>
    </row>
    <row r="38" spans="3:9" ht="12.75">
      <c r="C38" s="8"/>
      <c r="D38" s="8"/>
      <c r="E38" s="8"/>
      <c r="F38" s="8"/>
      <c r="G38" s="8"/>
      <c r="H38" s="8"/>
      <c r="I38" s="8"/>
    </row>
    <row r="39" spans="3:9" ht="12.75">
      <c r="C39" s="8"/>
      <c r="D39" s="8"/>
      <c r="E39" s="8"/>
      <c r="F39" s="8"/>
      <c r="G39" s="8"/>
      <c r="H39" s="8"/>
      <c r="I39" s="8"/>
    </row>
    <row r="40" spans="3:9" ht="12.75">
      <c r="C40" s="8"/>
      <c r="D40" s="8"/>
      <c r="E40" s="8"/>
      <c r="F40" s="8"/>
      <c r="G40" s="8"/>
      <c r="H40" s="8"/>
      <c r="I40" s="8"/>
    </row>
    <row r="41" spans="3:9" ht="12.75">
      <c r="C41" s="8"/>
      <c r="D41" s="8"/>
      <c r="E41" s="8"/>
      <c r="F41" s="8"/>
      <c r="G41" s="8"/>
      <c r="H41" s="8"/>
      <c r="I41" s="8"/>
    </row>
    <row r="42" spans="3:9" ht="12.75">
      <c r="C42" s="8"/>
      <c r="D42" s="8"/>
      <c r="E42" s="8"/>
      <c r="F42" s="8"/>
      <c r="G42" s="8"/>
      <c r="H42" s="8"/>
      <c r="I42" s="8"/>
    </row>
    <row r="43" spans="3:9" ht="12.75">
      <c r="C43" s="8"/>
      <c r="D43" s="8"/>
      <c r="E43" s="8"/>
      <c r="F43" s="8"/>
      <c r="G43" s="8"/>
      <c r="H43" s="8"/>
      <c r="I43" s="8"/>
    </row>
    <row r="44" spans="3:9" ht="12.75">
      <c r="C44" s="8"/>
      <c r="D44" s="8"/>
      <c r="E44" s="8"/>
      <c r="F44" s="8"/>
      <c r="G44" s="8"/>
      <c r="H44" s="8"/>
      <c r="I44" s="8"/>
    </row>
    <row r="45" spans="3:9" ht="12.75">
      <c r="C45" s="8"/>
      <c r="D45" s="8"/>
      <c r="E45" s="8"/>
      <c r="F45" s="8"/>
      <c r="G45" s="8"/>
      <c r="H45" s="8"/>
      <c r="I45" s="8"/>
    </row>
    <row r="46" spans="3:9" ht="12.75">
      <c r="C46" s="8"/>
      <c r="D46" s="8"/>
      <c r="E46" s="8"/>
      <c r="F46" s="8"/>
      <c r="G46" s="8"/>
      <c r="H46" s="8"/>
      <c r="I46" s="8"/>
    </row>
    <row r="47" spans="3:9" ht="12.75">
      <c r="C47" s="8"/>
      <c r="D47" s="8"/>
      <c r="E47" s="8"/>
      <c r="F47" s="8"/>
      <c r="G47" s="8"/>
      <c r="H47" s="8"/>
      <c r="I47" s="8"/>
    </row>
    <row r="48" spans="3:9" ht="12.75">
      <c r="C48" s="8"/>
      <c r="D48" s="8"/>
      <c r="E48" s="8"/>
      <c r="F48" s="8"/>
      <c r="G48" s="8"/>
      <c r="H48" s="8"/>
      <c r="I48" s="8"/>
    </row>
    <row r="49" spans="3:9" ht="12.75">
      <c r="C49" s="8"/>
      <c r="D49" s="8"/>
      <c r="E49" s="8"/>
      <c r="F49" s="8"/>
      <c r="G49" s="8"/>
      <c r="H49" s="8"/>
      <c r="I49" s="8"/>
    </row>
    <row r="50" spans="3:9" ht="12.75">
      <c r="C50" s="8"/>
      <c r="D50" s="8"/>
      <c r="E50" s="8"/>
      <c r="F50" s="8"/>
      <c r="G50" s="8"/>
      <c r="H50" s="8"/>
      <c r="I50" s="8"/>
    </row>
    <row r="51" spans="3:9" ht="12.75">
      <c r="C51" s="8"/>
      <c r="D51" s="8"/>
      <c r="E51" s="8"/>
      <c r="F51" s="8"/>
      <c r="G51" s="8"/>
      <c r="H51" s="8"/>
      <c r="I51" s="8"/>
    </row>
    <row r="52" spans="3:9" ht="12.75">
      <c r="C52" s="8"/>
      <c r="D52" s="8"/>
      <c r="E52" s="8"/>
      <c r="F52" s="8"/>
      <c r="G52" s="8"/>
      <c r="H52" s="8"/>
      <c r="I52" s="8"/>
    </row>
    <row r="53" spans="3:9" ht="12.75">
      <c r="C53" s="8"/>
      <c r="D53" s="8"/>
      <c r="E53" s="8"/>
      <c r="F53" s="8"/>
      <c r="G53" s="8"/>
      <c r="H53" s="8"/>
      <c r="I53" s="8"/>
    </row>
    <row r="54" spans="3:9" ht="12.75">
      <c r="C54" s="8"/>
      <c r="D54" s="8"/>
      <c r="E54" s="8"/>
      <c r="F54" s="8"/>
      <c r="G54" s="8"/>
      <c r="H54" s="8"/>
      <c r="I54" s="8"/>
    </row>
    <row r="55" spans="3:9" ht="12.75">
      <c r="C55" s="8"/>
      <c r="D55" s="8"/>
      <c r="E55" s="8"/>
      <c r="F55" s="8"/>
      <c r="G55" s="8"/>
      <c r="H55" s="8"/>
      <c r="I55" s="8"/>
    </row>
    <row r="56" spans="3:9" ht="12.75">
      <c r="C56" s="8"/>
      <c r="D56" s="8"/>
      <c r="E56" s="8"/>
      <c r="F56" s="8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</sheetData>
  <sheetProtection/>
  <mergeCells count="10">
    <mergeCell ref="F1:I1"/>
    <mergeCell ref="B4:H4"/>
    <mergeCell ref="B3:I3"/>
    <mergeCell ref="B9:B21"/>
    <mergeCell ref="E9:E10"/>
    <mergeCell ref="D9:D10"/>
    <mergeCell ref="B5:H5"/>
    <mergeCell ref="H9:H10"/>
    <mergeCell ref="G9:G10"/>
    <mergeCell ref="F9:F1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N241"/>
  <sheetViews>
    <sheetView zoomScalePageLayoutView="0" workbookViewId="0" topLeftCell="A25">
      <selection activeCell="G31" sqref="G31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38.125" style="0" customWidth="1"/>
    <col min="4" max="4" width="16.625" style="0" customWidth="1"/>
    <col min="5" max="5" width="14.75390625" style="0" customWidth="1"/>
    <col min="6" max="6" width="15.625" style="0" customWidth="1"/>
    <col min="7" max="7" width="15.00390625" style="0" customWidth="1"/>
    <col min="8" max="9" width="9.125" style="0" hidden="1" customWidth="1"/>
  </cols>
  <sheetData>
    <row r="1" spans="5:8" ht="73.5" customHeight="1">
      <c r="E1" s="759" t="s">
        <v>577</v>
      </c>
      <c r="F1" s="759"/>
      <c r="G1" s="759"/>
      <c r="H1" s="759"/>
    </row>
    <row r="2" spans="1:9" ht="15.75">
      <c r="A2" s="3"/>
      <c r="B2" s="748" t="s">
        <v>578</v>
      </c>
      <c r="C2" s="748"/>
      <c r="D2" s="748"/>
      <c r="E2" s="748"/>
      <c r="F2" s="748"/>
      <c r="G2" s="748"/>
      <c r="H2" s="748"/>
      <c r="I2" s="748"/>
    </row>
    <row r="3" spans="1:7" ht="15.75">
      <c r="A3" s="3"/>
      <c r="B3" s="3"/>
      <c r="C3" s="3"/>
      <c r="D3" s="3"/>
      <c r="E3" s="3"/>
      <c r="F3" s="3"/>
      <c r="G3" s="3"/>
    </row>
    <row r="4" spans="1:7" ht="15.75">
      <c r="A4" s="3"/>
      <c r="B4" s="748" t="s">
        <v>9</v>
      </c>
      <c r="C4" s="748"/>
      <c r="D4" s="748"/>
      <c r="E4" s="748"/>
      <c r="F4" s="748"/>
      <c r="G4" s="748"/>
    </row>
    <row r="5" spans="1:8" ht="13.5" customHeight="1">
      <c r="A5" s="3"/>
      <c r="B5" s="9"/>
      <c r="C5" s="9"/>
      <c r="D5" s="9"/>
      <c r="E5" s="9"/>
      <c r="F5" s="9"/>
      <c r="G5" s="9"/>
      <c r="H5" s="3"/>
    </row>
    <row r="6" spans="1:8" ht="14.25" customHeight="1" thickBot="1">
      <c r="A6" s="3"/>
      <c r="B6" s="13"/>
      <c r="C6" s="748"/>
      <c r="D6" s="748"/>
      <c r="E6" s="748"/>
      <c r="F6" s="748"/>
      <c r="G6" s="3"/>
      <c r="H6" s="3"/>
    </row>
    <row r="7" spans="1:8" ht="48" customHeight="1" thickBot="1">
      <c r="A7" s="3"/>
      <c r="B7" s="107" t="s">
        <v>100</v>
      </c>
      <c r="C7" s="107" t="s">
        <v>84</v>
      </c>
      <c r="D7" s="45" t="s">
        <v>226</v>
      </c>
      <c r="E7" s="47" t="s">
        <v>177</v>
      </c>
      <c r="F7" s="129" t="s">
        <v>166</v>
      </c>
      <c r="G7" s="47" t="s">
        <v>167</v>
      </c>
      <c r="H7" s="3"/>
    </row>
    <row r="8" spans="1:8" ht="16.5" thickBot="1">
      <c r="A8" s="3"/>
      <c r="B8" s="108">
        <v>1</v>
      </c>
      <c r="C8" s="108">
        <v>2</v>
      </c>
      <c r="D8" s="42">
        <v>3</v>
      </c>
      <c r="E8" s="44">
        <v>4</v>
      </c>
      <c r="F8" s="131">
        <v>5</v>
      </c>
      <c r="G8" s="44">
        <v>6</v>
      </c>
      <c r="H8" s="3"/>
    </row>
    <row r="9" spans="1:10" ht="49.5" customHeight="1">
      <c r="A9" s="3"/>
      <c r="B9" s="843">
        <v>1</v>
      </c>
      <c r="C9" s="88" t="s">
        <v>199</v>
      </c>
      <c r="D9" s="810"/>
      <c r="E9" s="840"/>
      <c r="F9" s="841"/>
      <c r="G9" s="840"/>
      <c r="H9" s="3"/>
      <c r="I9" s="3"/>
      <c r="J9" s="3"/>
    </row>
    <row r="10" spans="1:10" ht="18.75" customHeight="1">
      <c r="A10" s="3"/>
      <c r="B10" s="844"/>
      <c r="C10" s="151" t="s">
        <v>90</v>
      </c>
      <c r="D10" s="811"/>
      <c r="E10" s="802"/>
      <c r="F10" s="842"/>
      <c r="G10" s="802"/>
      <c r="H10" s="3"/>
      <c r="I10" s="3"/>
      <c r="J10" s="3"/>
    </row>
    <row r="11" spans="1:10" ht="17.25" customHeight="1">
      <c r="A11" s="5"/>
      <c r="B11" s="844"/>
      <c r="C11" s="91" t="s">
        <v>602</v>
      </c>
      <c r="D11" s="86">
        <v>1</v>
      </c>
      <c r="E11" s="153">
        <v>500</v>
      </c>
      <c r="F11" s="156">
        <f>E11*12</f>
        <v>6000</v>
      </c>
      <c r="G11" s="125">
        <v>1900</v>
      </c>
      <c r="H11" s="3"/>
      <c r="I11" s="3"/>
      <c r="J11" s="3"/>
    </row>
    <row r="12" spans="1:10" ht="15.75">
      <c r="A12" s="5"/>
      <c r="B12" s="844"/>
      <c r="C12" s="91" t="s">
        <v>603</v>
      </c>
      <c r="D12" s="86">
        <v>1</v>
      </c>
      <c r="E12" s="153">
        <v>650</v>
      </c>
      <c r="F12" s="156">
        <f>D12*E12</f>
        <v>650</v>
      </c>
      <c r="G12" s="125"/>
      <c r="H12" s="3"/>
      <c r="I12" s="3"/>
      <c r="J12" s="3"/>
    </row>
    <row r="13" spans="1:10" ht="15.75">
      <c r="A13" s="5"/>
      <c r="B13" s="844"/>
      <c r="C13" s="91" t="s">
        <v>604</v>
      </c>
      <c r="D13" s="86">
        <v>1</v>
      </c>
      <c r="E13" s="153">
        <v>5000</v>
      </c>
      <c r="F13" s="156">
        <f>D13*E13</f>
        <v>5000</v>
      </c>
      <c r="G13" s="125"/>
      <c r="H13" s="3"/>
      <c r="I13" s="3"/>
      <c r="J13" s="3"/>
    </row>
    <row r="14" spans="1:10" ht="15.75">
      <c r="A14" s="5"/>
      <c r="B14" s="844"/>
      <c r="C14" s="91" t="s">
        <v>605</v>
      </c>
      <c r="D14" s="336">
        <v>1</v>
      </c>
      <c r="E14" s="337">
        <v>10500</v>
      </c>
      <c r="F14" s="480">
        <f>D14*E14</f>
        <v>10500</v>
      </c>
      <c r="G14" s="125"/>
      <c r="H14" s="3"/>
      <c r="I14" s="3"/>
      <c r="J14" s="3"/>
    </row>
    <row r="15" spans="1:10" ht="16.5" thickBot="1">
      <c r="A15" s="3"/>
      <c r="B15" s="845"/>
      <c r="C15" s="92" t="s">
        <v>91</v>
      </c>
      <c r="D15" s="260"/>
      <c r="E15" s="132"/>
      <c r="F15" s="332">
        <f>SUM(F11:F14)</f>
        <v>22150</v>
      </c>
      <c r="G15" s="79">
        <f>SUM(G11:G14)</f>
        <v>1900</v>
      </c>
      <c r="H15" s="3"/>
      <c r="I15" s="3"/>
      <c r="J15" s="3"/>
    </row>
    <row r="16" spans="1:8" ht="51.75" customHeight="1">
      <c r="A16" s="3"/>
      <c r="B16" s="843">
        <v>2</v>
      </c>
      <c r="C16" s="88" t="s">
        <v>10</v>
      </c>
      <c r="D16" s="846"/>
      <c r="E16" s="848"/>
      <c r="F16" s="753"/>
      <c r="G16" s="840"/>
      <c r="H16" s="3"/>
    </row>
    <row r="17" spans="1:8" ht="18" customHeight="1">
      <c r="A17" s="3"/>
      <c r="B17" s="844"/>
      <c r="C17" s="151" t="s">
        <v>90</v>
      </c>
      <c r="D17" s="847"/>
      <c r="E17" s="849"/>
      <c r="F17" s="801"/>
      <c r="G17" s="802"/>
      <c r="H17" s="3"/>
    </row>
    <row r="18" spans="1:8" ht="35.25" customHeight="1">
      <c r="A18" s="3"/>
      <c r="B18" s="844"/>
      <c r="C18" s="91" t="s">
        <v>271</v>
      </c>
      <c r="D18" s="247">
        <v>1</v>
      </c>
      <c r="E18" s="155">
        <f>1500*1.1</f>
        <v>1650.0000000000002</v>
      </c>
      <c r="F18" s="119">
        <f>D18*E18*7</f>
        <v>11550.000000000002</v>
      </c>
      <c r="G18" s="74">
        <v>10500</v>
      </c>
      <c r="H18" s="3"/>
    </row>
    <row r="19" spans="1:8" ht="53.25" customHeight="1">
      <c r="A19" s="3"/>
      <c r="B19" s="844"/>
      <c r="C19" s="91" t="s">
        <v>236</v>
      </c>
      <c r="D19" s="247">
        <v>1</v>
      </c>
      <c r="E19" s="155">
        <f>5000*1.1</f>
        <v>5500</v>
      </c>
      <c r="F19" s="119">
        <f>D19*E19*12</f>
        <v>66000</v>
      </c>
      <c r="G19" s="74">
        <v>3600</v>
      </c>
      <c r="H19" s="3"/>
    </row>
    <row r="20" spans="1:8" ht="47.25" customHeight="1">
      <c r="A20" s="3"/>
      <c r="B20" s="844"/>
      <c r="C20" s="91" t="s">
        <v>433</v>
      </c>
      <c r="D20" s="247">
        <v>1</v>
      </c>
      <c r="E20" s="155">
        <v>10000</v>
      </c>
      <c r="F20" s="119">
        <f>E20</f>
        <v>10000</v>
      </c>
      <c r="G20" s="74">
        <v>2000</v>
      </c>
      <c r="H20" s="3"/>
    </row>
    <row r="21" spans="1:8" ht="21.75" customHeight="1">
      <c r="A21" s="3"/>
      <c r="B21" s="844"/>
      <c r="C21" s="138" t="s">
        <v>172</v>
      </c>
      <c r="D21" s="247">
        <v>2</v>
      </c>
      <c r="E21" s="144">
        <f>500*1.1</f>
        <v>550</v>
      </c>
      <c r="F21" s="119">
        <f>D21*E21*12</f>
        <v>13200</v>
      </c>
      <c r="G21" s="74">
        <v>2000</v>
      </c>
      <c r="H21" s="3"/>
    </row>
    <row r="22" spans="1:8" ht="19.5" customHeight="1" thickBot="1">
      <c r="A22" s="3"/>
      <c r="B22" s="844"/>
      <c r="C22" s="138" t="s">
        <v>171</v>
      </c>
      <c r="D22" s="247">
        <v>1</v>
      </c>
      <c r="E22" s="155">
        <v>6760</v>
      </c>
      <c r="F22" s="119">
        <f>D22*E22</f>
        <v>6760</v>
      </c>
      <c r="G22" s="146">
        <v>2000</v>
      </c>
      <c r="H22" s="3"/>
    </row>
    <row r="23" spans="1:8" ht="15.75">
      <c r="A23" s="3"/>
      <c r="B23" s="844"/>
      <c r="C23" s="481"/>
      <c r="D23" s="482"/>
      <c r="E23" s="244"/>
      <c r="F23" s="200"/>
      <c r="G23" s="198"/>
      <c r="H23" s="3"/>
    </row>
    <row r="24" spans="1:8" ht="15.75">
      <c r="A24" s="3"/>
      <c r="B24" s="844"/>
      <c r="C24" s="390"/>
      <c r="D24" s="340"/>
      <c r="E24" s="144"/>
      <c r="F24" s="119">
        <f>D24*E24</f>
        <v>0</v>
      </c>
      <c r="G24" s="74"/>
      <c r="H24" s="3"/>
    </row>
    <row r="25" spans="1:8" ht="15.75">
      <c r="A25" s="3"/>
      <c r="B25" s="844"/>
      <c r="C25" s="280"/>
      <c r="D25" s="247"/>
      <c r="E25" s="155"/>
      <c r="F25" s="119">
        <f>E25</f>
        <v>0</v>
      </c>
      <c r="G25" s="74"/>
      <c r="H25" s="3"/>
    </row>
    <row r="26" spans="1:12" ht="16.5" thickBot="1">
      <c r="A26" s="3"/>
      <c r="B26" s="844"/>
      <c r="C26" s="483" t="s">
        <v>225</v>
      </c>
      <c r="D26" s="484"/>
      <c r="E26" s="245"/>
      <c r="F26" s="485">
        <f>SUM(F24:F25)</f>
        <v>0</v>
      </c>
      <c r="G26" s="79">
        <f>SUM(G24:G25)</f>
        <v>0</v>
      </c>
      <c r="H26" s="3"/>
      <c r="L26" t="s">
        <v>170</v>
      </c>
    </row>
    <row r="27" spans="1:8" ht="16.5" thickBot="1">
      <c r="A27" s="3"/>
      <c r="B27" s="845"/>
      <c r="C27" s="92" t="s">
        <v>91</v>
      </c>
      <c r="D27" s="251"/>
      <c r="E27" s="154"/>
      <c r="F27" s="159">
        <f>SUM(F18:F22)+F26</f>
        <v>107510</v>
      </c>
      <c r="G27" s="212">
        <f>SUM(G18:G22)+G26</f>
        <v>20100</v>
      </c>
      <c r="H27" s="3"/>
    </row>
    <row r="28" spans="1:8" ht="40.5" customHeight="1">
      <c r="A28" s="3"/>
      <c r="B28" s="843">
        <v>3</v>
      </c>
      <c r="C28" s="88" t="s">
        <v>11</v>
      </c>
      <c r="D28" s="846"/>
      <c r="E28" s="848"/>
      <c r="F28" s="753"/>
      <c r="G28" s="840"/>
      <c r="H28" s="3"/>
    </row>
    <row r="29" spans="1:8" ht="19.5" customHeight="1">
      <c r="A29" s="3"/>
      <c r="B29" s="844"/>
      <c r="C29" s="151" t="s">
        <v>90</v>
      </c>
      <c r="D29" s="847"/>
      <c r="E29" s="849"/>
      <c r="F29" s="801"/>
      <c r="G29" s="802"/>
      <c r="H29" s="3"/>
    </row>
    <row r="30" spans="1:8" ht="20.25" customHeight="1">
      <c r="A30" s="3"/>
      <c r="B30" s="844"/>
      <c r="C30" s="91" t="s">
        <v>176</v>
      </c>
      <c r="D30" s="247">
        <v>14</v>
      </c>
      <c r="E30" s="155">
        <v>3500</v>
      </c>
      <c r="F30" s="119">
        <f>D30*E30</f>
        <v>49000</v>
      </c>
      <c r="G30" s="74">
        <v>4616</v>
      </c>
      <c r="H30" s="3"/>
    </row>
    <row r="31" spans="1:8" ht="36.75" customHeight="1">
      <c r="A31" s="3"/>
      <c r="B31" s="844"/>
      <c r="C31" s="91" t="s">
        <v>639</v>
      </c>
      <c r="D31" s="247">
        <v>14</v>
      </c>
      <c r="E31" s="155">
        <v>3500</v>
      </c>
      <c r="F31" s="119">
        <f>D31*E31</f>
        <v>49000</v>
      </c>
      <c r="G31" s="74"/>
      <c r="H31" s="3"/>
    </row>
    <row r="32" spans="1:8" ht="20.25" customHeight="1">
      <c r="A32" s="3"/>
      <c r="B32" s="844"/>
      <c r="C32" s="91" t="s">
        <v>178</v>
      </c>
      <c r="D32" s="247">
        <v>14</v>
      </c>
      <c r="E32" s="155">
        <v>442</v>
      </c>
      <c r="F32" s="119">
        <f>D32*E32</f>
        <v>6188</v>
      </c>
      <c r="G32" s="74"/>
      <c r="H32" s="3"/>
    </row>
    <row r="33" spans="1:8" ht="32.25" customHeight="1">
      <c r="A33" s="3"/>
      <c r="B33" s="844"/>
      <c r="C33" s="91" t="s">
        <v>179</v>
      </c>
      <c r="D33" s="247"/>
      <c r="E33" s="368"/>
      <c r="F33" s="119">
        <f>D33*E33</f>
        <v>0</v>
      </c>
      <c r="G33" s="74"/>
      <c r="H33" s="3"/>
    </row>
    <row r="34" spans="1:8" ht="17.25" customHeight="1">
      <c r="A34" s="3"/>
      <c r="B34" s="844"/>
      <c r="C34" s="91" t="s">
        <v>180</v>
      </c>
      <c r="D34" s="247">
        <v>1</v>
      </c>
      <c r="E34" s="155">
        <v>12000</v>
      </c>
      <c r="F34" s="119">
        <f aca="true" t="shared" si="0" ref="F34:F40">D34*E34</f>
        <v>12000</v>
      </c>
      <c r="G34" s="74"/>
      <c r="H34" s="3"/>
    </row>
    <row r="35" spans="1:8" ht="33.75" customHeight="1">
      <c r="A35" s="3"/>
      <c r="B35" s="844"/>
      <c r="C35" s="91" t="s">
        <v>292</v>
      </c>
      <c r="D35" s="247">
        <v>1</v>
      </c>
      <c r="E35" s="155">
        <f>2200*1.1</f>
        <v>2420</v>
      </c>
      <c r="F35" s="119">
        <f t="shared" si="0"/>
        <v>2420</v>
      </c>
      <c r="G35" s="74"/>
      <c r="H35" s="3"/>
    </row>
    <row r="36" spans="1:8" ht="21.75" customHeight="1">
      <c r="A36" s="3"/>
      <c r="B36" s="844"/>
      <c r="C36" s="91" t="s">
        <v>154</v>
      </c>
      <c r="D36" s="247">
        <v>3</v>
      </c>
      <c r="E36" s="155">
        <v>2000</v>
      </c>
      <c r="F36" s="119">
        <f t="shared" si="0"/>
        <v>6000</v>
      </c>
      <c r="G36" s="74"/>
      <c r="H36" s="3"/>
    </row>
    <row r="37" spans="1:8" ht="19.5" customHeight="1">
      <c r="A37" s="3"/>
      <c r="B37" s="844"/>
      <c r="C37" s="91" t="s">
        <v>181</v>
      </c>
      <c r="D37" s="247">
        <v>1</v>
      </c>
      <c r="E37" s="155">
        <f>800*1.1</f>
        <v>880.0000000000001</v>
      </c>
      <c r="F37" s="119">
        <f t="shared" si="0"/>
        <v>880.0000000000001</v>
      </c>
      <c r="G37" s="74"/>
      <c r="H37" s="3"/>
    </row>
    <row r="38" spans="1:8" ht="18.75" customHeight="1">
      <c r="A38" s="3"/>
      <c r="B38" s="844"/>
      <c r="C38" s="91" t="s">
        <v>238</v>
      </c>
      <c r="D38" s="247">
        <v>2</v>
      </c>
      <c r="E38" s="155">
        <v>4800</v>
      </c>
      <c r="F38" s="119">
        <f>D38*E38</f>
        <v>9600</v>
      </c>
      <c r="G38" s="74"/>
      <c r="H38" s="3"/>
    </row>
    <row r="39" spans="1:8" ht="33" customHeight="1">
      <c r="A39" s="3"/>
      <c r="B39" s="844"/>
      <c r="C39" s="91" t="s">
        <v>182</v>
      </c>
      <c r="D39" s="247">
        <v>3</v>
      </c>
      <c r="E39" s="155">
        <v>1200</v>
      </c>
      <c r="F39" s="119">
        <f t="shared" si="0"/>
        <v>3600</v>
      </c>
      <c r="G39" s="74"/>
      <c r="H39" s="3"/>
    </row>
    <row r="40" spans="1:8" ht="18.75" customHeight="1">
      <c r="A40" s="3"/>
      <c r="B40" s="844"/>
      <c r="C40" s="91" t="s">
        <v>293</v>
      </c>
      <c r="D40" s="247">
        <v>1</v>
      </c>
      <c r="E40" s="155">
        <f>4200*1.1</f>
        <v>4620</v>
      </c>
      <c r="F40" s="119">
        <f t="shared" si="0"/>
        <v>4620</v>
      </c>
      <c r="G40" s="74"/>
      <c r="H40" s="3"/>
    </row>
    <row r="41" spans="1:8" ht="33" customHeight="1">
      <c r="A41" s="3"/>
      <c r="B41" s="844"/>
      <c r="C41" s="91" t="s">
        <v>294</v>
      </c>
      <c r="D41" s="247">
        <v>1</v>
      </c>
      <c r="E41" s="155">
        <v>6000</v>
      </c>
      <c r="F41" s="119">
        <f>D41*E41</f>
        <v>6000</v>
      </c>
      <c r="G41" s="74"/>
      <c r="H41" s="3"/>
    </row>
    <row r="42" spans="1:8" ht="33.75" customHeight="1">
      <c r="A42" s="3"/>
      <c r="B42" s="844"/>
      <c r="C42" s="91" t="s">
        <v>295</v>
      </c>
      <c r="D42" s="247">
        <v>1</v>
      </c>
      <c r="E42" s="155">
        <f>2200*1.1</f>
        <v>2420</v>
      </c>
      <c r="F42" s="119">
        <f>D42*E42</f>
        <v>2420</v>
      </c>
      <c r="G42" s="74"/>
      <c r="H42" s="3"/>
    </row>
    <row r="43" spans="1:8" ht="15.75" customHeight="1">
      <c r="A43" s="3"/>
      <c r="B43" s="844"/>
      <c r="C43" s="138"/>
      <c r="D43" s="247"/>
      <c r="E43" s="155"/>
      <c r="F43" s="119"/>
      <c r="G43" s="74"/>
      <c r="H43" s="3"/>
    </row>
    <row r="44" spans="1:8" ht="16.5" thickBot="1">
      <c r="A44" s="3"/>
      <c r="B44" s="845"/>
      <c r="C44" s="92" t="s">
        <v>91</v>
      </c>
      <c r="D44" s="251"/>
      <c r="E44" s="154"/>
      <c r="F44" s="157">
        <f>SUM(F30:F43)</f>
        <v>151728</v>
      </c>
      <c r="G44" s="396">
        <f>SUM(G30:G43)</f>
        <v>4616</v>
      </c>
      <c r="H44" s="3"/>
    </row>
    <row r="45" spans="1:8" ht="36.75" customHeight="1" thickBot="1">
      <c r="A45" s="3"/>
      <c r="B45" s="84">
        <v>4</v>
      </c>
      <c r="C45" s="94" t="s">
        <v>183</v>
      </c>
      <c r="D45" s="252"/>
      <c r="E45" s="253"/>
      <c r="F45" s="159">
        <f>D45*E45</f>
        <v>0</v>
      </c>
      <c r="G45" s="135"/>
      <c r="H45" s="3"/>
    </row>
    <row r="46" spans="1:8" ht="21" customHeight="1" thickBot="1">
      <c r="A46" s="3"/>
      <c r="B46" s="84">
        <v>5</v>
      </c>
      <c r="C46" s="94" t="s">
        <v>87</v>
      </c>
      <c r="D46" s="252"/>
      <c r="E46" s="253"/>
      <c r="F46" s="159">
        <f>D46*E46</f>
        <v>0</v>
      </c>
      <c r="G46" s="135"/>
      <c r="H46" s="3"/>
    </row>
    <row r="47" spans="1:8" ht="17.25" customHeight="1" thickBot="1">
      <c r="A47" s="3"/>
      <c r="B47" s="84">
        <v>6</v>
      </c>
      <c r="C47" s="94"/>
      <c r="D47" s="252"/>
      <c r="E47" s="253"/>
      <c r="F47" s="159">
        <f>D47*E47</f>
        <v>0</v>
      </c>
      <c r="G47" s="135"/>
      <c r="H47" s="3"/>
    </row>
    <row r="48" spans="1:14" ht="64.5" customHeight="1">
      <c r="A48" s="3"/>
      <c r="B48" s="843">
        <v>7</v>
      </c>
      <c r="C48" s="88" t="s">
        <v>184</v>
      </c>
      <c r="D48" s="846"/>
      <c r="E48" s="848"/>
      <c r="F48" s="753"/>
      <c r="G48" s="840"/>
      <c r="H48" s="3"/>
      <c r="J48" s="796"/>
      <c r="K48" s="796"/>
      <c r="L48" s="796"/>
      <c r="M48" s="796"/>
      <c r="N48" s="796"/>
    </row>
    <row r="49" spans="1:14" ht="17.25" customHeight="1">
      <c r="A49" s="3"/>
      <c r="B49" s="844"/>
      <c r="C49" s="151" t="s">
        <v>90</v>
      </c>
      <c r="D49" s="847"/>
      <c r="E49" s="849"/>
      <c r="F49" s="801"/>
      <c r="G49" s="802"/>
      <c r="H49" s="3"/>
      <c r="J49" s="796"/>
      <c r="K49" s="796"/>
      <c r="L49" s="796"/>
      <c r="M49" s="796"/>
      <c r="N49" s="796"/>
    </row>
    <row r="50" spans="1:8" ht="18" customHeight="1">
      <c r="A50" s="3"/>
      <c r="B50" s="844"/>
      <c r="C50" s="91"/>
      <c r="D50" s="247"/>
      <c r="E50" s="155"/>
      <c r="F50" s="119"/>
      <c r="G50" s="74"/>
      <c r="H50" s="3"/>
    </row>
    <row r="51" spans="1:8" ht="17.25" customHeight="1">
      <c r="A51" s="3"/>
      <c r="B51" s="844"/>
      <c r="C51" s="91"/>
      <c r="D51" s="247"/>
      <c r="E51" s="155"/>
      <c r="F51" s="119"/>
      <c r="G51" s="74"/>
      <c r="H51" s="3"/>
    </row>
    <row r="52" spans="1:8" ht="16.5" thickBot="1">
      <c r="A52" s="3"/>
      <c r="B52" s="845"/>
      <c r="C52" s="92" t="s">
        <v>91</v>
      </c>
      <c r="D52" s="251"/>
      <c r="E52" s="154"/>
      <c r="F52" s="485">
        <f>SUM(F50:F51)</f>
        <v>0</v>
      </c>
      <c r="G52" s="79">
        <f>SUM(G50:G51)</f>
        <v>0</v>
      </c>
      <c r="H52" s="3"/>
    </row>
    <row r="53" spans="1:10" ht="16.5" thickBot="1">
      <c r="A53" s="3"/>
      <c r="B53" s="3"/>
      <c r="C53" s="123"/>
      <c r="D53" s="123"/>
      <c r="E53" s="254" t="s">
        <v>91</v>
      </c>
      <c r="F53" s="401">
        <f>ROUND(F15+F27+F44+F45+F46+F47+F52,0)</f>
        <v>281388</v>
      </c>
      <c r="G53" s="227">
        <f>G15+G27+G44+G45+G46+G47+G52</f>
        <v>26616</v>
      </c>
      <c r="H53" s="3"/>
      <c r="I53" s="8"/>
      <c r="J53" s="8"/>
    </row>
    <row r="54" spans="1:10" ht="16.5" thickBot="1">
      <c r="A54" s="3"/>
      <c r="B54" s="3"/>
      <c r="C54" s="3"/>
      <c r="D54" s="3"/>
      <c r="E54" s="3"/>
      <c r="F54" s="3"/>
      <c r="G54" s="122"/>
      <c r="H54" s="3"/>
      <c r="I54" s="8"/>
      <c r="J54" s="8"/>
    </row>
    <row r="55" spans="1:10" ht="16.5" thickBot="1">
      <c r="A55" s="3"/>
      <c r="B55" s="3"/>
      <c r="C55" s="9" t="s">
        <v>574</v>
      </c>
      <c r="D55" s="36">
        <f>G53</f>
        <v>26616</v>
      </c>
      <c r="E55" s="136"/>
      <c r="F55" s="3"/>
      <c r="G55" s="122"/>
      <c r="H55" s="3"/>
      <c r="I55" s="8"/>
      <c r="J55" s="8"/>
    </row>
    <row r="56" spans="1:10" ht="15.75">
      <c r="A56" s="3"/>
      <c r="B56" s="3"/>
      <c r="C56" s="9"/>
      <c r="D56" s="137"/>
      <c r="E56" s="136"/>
      <c r="F56" s="3"/>
      <c r="G56" s="122"/>
      <c r="H56" s="3"/>
      <c r="I56" s="8"/>
      <c r="J56" s="8"/>
    </row>
    <row r="57" spans="1:10" ht="15.75">
      <c r="A57" s="3"/>
      <c r="B57" s="850"/>
      <c r="C57" s="850"/>
      <c r="D57" s="850"/>
      <c r="E57" s="850"/>
      <c r="F57" s="850"/>
      <c r="G57" s="850"/>
      <c r="H57" s="3"/>
      <c r="I57" s="8"/>
      <c r="J57" s="8"/>
    </row>
    <row r="58" spans="1:7" ht="15.75">
      <c r="A58" s="3"/>
      <c r="B58" s="3" t="s">
        <v>557</v>
      </c>
      <c r="C58" s="411"/>
      <c r="D58" s="411"/>
      <c r="E58" s="411"/>
      <c r="F58" s="411"/>
      <c r="G58" s="411"/>
    </row>
    <row r="59" spans="1:7" ht="15.75">
      <c r="A59" s="3"/>
      <c r="B59" s="3"/>
      <c r="C59" s="411"/>
      <c r="D59" s="411"/>
      <c r="E59" s="411"/>
      <c r="F59" s="411"/>
      <c r="G59" s="411"/>
    </row>
    <row r="60" spans="1:7" ht="15.75">
      <c r="A60" s="3"/>
      <c r="B60" s="3"/>
      <c r="C60" s="411"/>
      <c r="D60" s="411"/>
      <c r="E60" s="411"/>
      <c r="F60" s="411"/>
      <c r="G60" s="411"/>
    </row>
    <row r="61" spans="1:7" ht="15.75">
      <c r="A61" s="3"/>
      <c r="B61" s="3" t="s">
        <v>558</v>
      </c>
      <c r="C61" s="434"/>
      <c r="D61" s="434"/>
      <c r="E61" s="434"/>
      <c r="F61" s="434"/>
      <c r="G61" s="434"/>
    </row>
    <row r="62" spans="1:8" ht="15.75">
      <c r="A62" s="3"/>
      <c r="B62" s="41"/>
      <c r="C62" s="39"/>
      <c r="D62" s="39"/>
      <c r="E62" s="39"/>
      <c r="F62" s="39"/>
      <c r="G62" s="39"/>
      <c r="H62" s="3"/>
    </row>
    <row r="63" spans="1:8" ht="15.75">
      <c r="A63" s="3"/>
      <c r="B63" s="40"/>
      <c r="C63" s="40"/>
      <c r="D63" s="40"/>
      <c r="E63" s="40"/>
      <c r="F63" s="40"/>
      <c r="G63" s="40"/>
      <c r="H63" s="3"/>
    </row>
    <row r="64" spans="1:8" ht="15.75">
      <c r="A64" s="3"/>
      <c r="B64" s="3"/>
      <c r="C64" s="3"/>
      <c r="D64" s="3"/>
      <c r="E64" s="3"/>
      <c r="F64" s="3"/>
      <c r="G64" s="3"/>
      <c r="H64" s="3"/>
    </row>
    <row r="65" spans="1:8" ht="15.75">
      <c r="A65" s="3"/>
      <c r="B65" s="3"/>
      <c r="C65" s="3"/>
      <c r="D65" s="3"/>
      <c r="E65" s="3"/>
      <c r="F65" s="3"/>
      <c r="G65" s="3"/>
      <c r="H65" s="3"/>
    </row>
    <row r="66" spans="1:8" ht="15.75">
      <c r="A66" s="3"/>
      <c r="B66" s="3"/>
      <c r="C66" s="3"/>
      <c r="D66" s="3"/>
      <c r="E66" s="3"/>
      <c r="F66" s="3"/>
      <c r="G66" s="3"/>
      <c r="H66" s="3"/>
    </row>
    <row r="67" spans="1:8" ht="15.75">
      <c r="A67" s="3"/>
      <c r="B67" s="3"/>
      <c r="C67" s="3"/>
      <c r="D67" s="3"/>
      <c r="E67" s="3"/>
      <c r="F67" s="3"/>
      <c r="G67" s="3"/>
      <c r="H67" s="3"/>
    </row>
    <row r="68" spans="1:8" ht="15.75">
      <c r="A68" s="3"/>
      <c r="B68" s="3"/>
      <c r="C68" s="3"/>
      <c r="D68" s="3"/>
      <c r="E68" s="3"/>
      <c r="F68" s="3"/>
      <c r="G68" s="3"/>
      <c r="H68" s="3"/>
    </row>
    <row r="69" spans="1:8" ht="15.75">
      <c r="A69" s="3"/>
      <c r="B69" s="3"/>
      <c r="C69" s="3"/>
      <c r="D69" s="3"/>
      <c r="E69" s="3"/>
      <c r="F69" s="3"/>
      <c r="G69" s="3"/>
      <c r="H69" s="3"/>
    </row>
    <row r="70" spans="1:8" ht="15.75">
      <c r="A70" s="3"/>
      <c r="B70" s="3"/>
      <c r="C70" s="3"/>
      <c r="D70" s="3"/>
      <c r="E70" s="3"/>
      <c r="F70" s="3"/>
      <c r="G70" s="3"/>
      <c r="H70" s="3"/>
    </row>
    <row r="71" spans="1:8" ht="15.75">
      <c r="A71" s="3"/>
      <c r="B71" s="3"/>
      <c r="C71" s="3"/>
      <c r="D71" s="3"/>
      <c r="E71" s="3"/>
      <c r="F71" s="3"/>
      <c r="G71" s="3"/>
      <c r="H71" s="3"/>
    </row>
    <row r="72" spans="1:8" ht="15.75">
      <c r="A72" s="3"/>
      <c r="B72" s="3"/>
      <c r="C72" s="3"/>
      <c r="D72" s="3"/>
      <c r="E72" s="3"/>
      <c r="F72" s="3"/>
      <c r="G72" s="3"/>
      <c r="H72" s="3"/>
    </row>
    <row r="73" spans="1:8" ht="15.75">
      <c r="A73" s="3"/>
      <c r="B73" s="3"/>
      <c r="C73" s="3"/>
      <c r="D73" s="3"/>
      <c r="E73" s="3"/>
      <c r="F73" s="3"/>
      <c r="G73" s="3"/>
      <c r="H73" s="3"/>
    </row>
    <row r="74" spans="1:8" ht="15.75">
      <c r="A74" s="3"/>
      <c r="B74" s="3"/>
      <c r="C74" s="3"/>
      <c r="D74" s="3"/>
      <c r="E74" s="3"/>
      <c r="F74" s="3"/>
      <c r="G74" s="3"/>
      <c r="H74" s="3"/>
    </row>
    <row r="75" spans="1:8" ht="15.75">
      <c r="A75" s="3"/>
      <c r="B75" s="3"/>
      <c r="C75" s="3"/>
      <c r="D75" s="3"/>
      <c r="E75" s="3"/>
      <c r="F75" s="3"/>
      <c r="G75" s="3"/>
      <c r="H75" s="3"/>
    </row>
    <row r="76" spans="1:8" ht="15.75">
      <c r="A76" s="3"/>
      <c r="B76" s="3"/>
      <c r="C76" s="3"/>
      <c r="D76" s="3"/>
      <c r="E76" s="3"/>
      <c r="F76" s="3"/>
      <c r="G76" s="3"/>
      <c r="H76" s="3"/>
    </row>
    <row r="77" spans="1:8" ht="15.75">
      <c r="A77" s="3"/>
      <c r="B77" s="3"/>
      <c r="C77" s="3"/>
      <c r="D77" s="3"/>
      <c r="E77" s="3"/>
      <c r="F77" s="3"/>
      <c r="G77" s="3"/>
      <c r="H77" s="3"/>
    </row>
    <row r="78" spans="1:8" ht="15.75">
      <c r="A78" s="3"/>
      <c r="B78" s="3"/>
      <c r="C78" s="3"/>
      <c r="D78" s="3"/>
      <c r="E78" s="3"/>
      <c r="F78" s="3"/>
      <c r="G78" s="3"/>
      <c r="H78" s="3"/>
    </row>
    <row r="79" spans="1:8" ht="15.75">
      <c r="A79" s="3"/>
      <c r="B79" s="3"/>
      <c r="C79" s="3"/>
      <c r="D79" s="3"/>
      <c r="E79" s="3"/>
      <c r="F79" s="3"/>
      <c r="G79" s="3"/>
      <c r="H79" s="3"/>
    </row>
    <row r="80" spans="1:8" ht="15.75">
      <c r="A80" s="3"/>
      <c r="B80" s="3"/>
      <c r="C80" s="3"/>
      <c r="D80" s="3"/>
      <c r="E80" s="3"/>
      <c r="F80" s="3"/>
      <c r="G80" s="3"/>
      <c r="H80" s="3"/>
    </row>
    <row r="81" spans="1:8" ht="15.75">
      <c r="A81" s="3"/>
      <c r="B81" s="3"/>
      <c r="C81" s="3"/>
      <c r="D81" s="3"/>
      <c r="E81" s="3"/>
      <c r="F81" s="3"/>
      <c r="G81" s="3"/>
      <c r="H81" s="3"/>
    </row>
    <row r="82" spans="1:8" ht="15.75">
      <c r="A82" s="3"/>
      <c r="B82" s="3"/>
      <c r="C82" s="3"/>
      <c r="D82" s="3"/>
      <c r="E82" s="3"/>
      <c r="F82" s="3"/>
      <c r="G82" s="3"/>
      <c r="H82" s="3"/>
    </row>
    <row r="83" spans="1:8" ht="15.75">
      <c r="A83" s="3"/>
      <c r="B83" s="3"/>
      <c r="C83" s="3"/>
      <c r="D83" s="3"/>
      <c r="E83" s="3"/>
      <c r="F83" s="3"/>
      <c r="G83" s="3"/>
      <c r="H83" s="3"/>
    </row>
    <row r="84" spans="1:8" ht="15.75">
      <c r="A84" s="3"/>
      <c r="B84" s="3"/>
      <c r="C84" s="3"/>
      <c r="D84" s="3"/>
      <c r="E84" s="3"/>
      <c r="F84" s="3"/>
      <c r="G84" s="3"/>
      <c r="H84" s="3"/>
    </row>
    <row r="85" spans="1:8" ht="15.75">
      <c r="A85" s="3"/>
      <c r="B85" s="3"/>
      <c r="C85" s="3"/>
      <c r="D85" s="3"/>
      <c r="E85" s="3"/>
      <c r="F85" s="3"/>
      <c r="G85" s="3"/>
      <c r="H85" s="3"/>
    </row>
    <row r="86" spans="1:8" ht="15.75">
      <c r="A86" s="3"/>
      <c r="B86" s="3"/>
      <c r="C86" s="3"/>
      <c r="D86" s="3"/>
      <c r="E86" s="3"/>
      <c r="F86" s="3"/>
      <c r="G86" s="3"/>
      <c r="H86" s="3"/>
    </row>
    <row r="87" spans="1:8" ht="15.75">
      <c r="A87" s="3"/>
      <c r="B87" s="3"/>
      <c r="C87" s="3"/>
      <c r="D87" s="3"/>
      <c r="E87" s="3"/>
      <c r="F87" s="3"/>
      <c r="G87" s="3"/>
      <c r="H87" s="3"/>
    </row>
    <row r="88" spans="1:8" ht="15.75">
      <c r="A88" s="3"/>
      <c r="B88" s="3"/>
      <c r="C88" s="3"/>
      <c r="D88" s="3"/>
      <c r="E88" s="3"/>
      <c r="F88" s="3"/>
      <c r="G88" s="3"/>
      <c r="H88" s="3"/>
    </row>
    <row r="89" spans="1:8" ht="15.75">
      <c r="A89" s="3"/>
      <c r="B89" s="3"/>
      <c r="C89" s="3"/>
      <c r="D89" s="3"/>
      <c r="E89" s="3"/>
      <c r="F89" s="3"/>
      <c r="G89" s="3"/>
      <c r="H89" s="3"/>
    </row>
    <row r="90" spans="1:8" ht="15.75">
      <c r="A90" s="3"/>
      <c r="B90" s="3"/>
      <c r="C90" s="3"/>
      <c r="D90" s="3"/>
      <c r="E90" s="3"/>
      <c r="F90" s="3"/>
      <c r="G90" s="3"/>
      <c r="H90" s="3"/>
    </row>
    <row r="91" spans="1:8" ht="15.75">
      <c r="A91" s="3"/>
      <c r="B91" s="3"/>
      <c r="C91" s="3"/>
      <c r="D91" s="3"/>
      <c r="E91" s="3"/>
      <c r="F91" s="3"/>
      <c r="G91" s="3"/>
      <c r="H91" s="3"/>
    </row>
    <row r="92" spans="1:8" ht="15.75">
      <c r="A92" s="3"/>
      <c r="B92" s="3"/>
      <c r="C92" s="3"/>
      <c r="D92" s="3"/>
      <c r="E92" s="3"/>
      <c r="F92" s="3"/>
      <c r="G92" s="3"/>
      <c r="H92" s="3"/>
    </row>
    <row r="93" spans="1:8" ht="15.75">
      <c r="A93" s="3"/>
      <c r="B93" s="3"/>
      <c r="C93" s="3"/>
      <c r="D93" s="3"/>
      <c r="E93" s="3"/>
      <c r="F93" s="3"/>
      <c r="G93" s="3"/>
      <c r="H93" s="3"/>
    </row>
    <row r="94" spans="1:8" ht="15.75">
      <c r="A94" s="3"/>
      <c r="B94" s="3"/>
      <c r="C94" s="3"/>
      <c r="D94" s="3"/>
      <c r="E94" s="3"/>
      <c r="F94" s="3"/>
      <c r="G94" s="3"/>
      <c r="H94" s="3"/>
    </row>
    <row r="95" spans="1:8" ht="15.75">
      <c r="A95" s="3"/>
      <c r="B95" s="3"/>
      <c r="C95" s="3"/>
      <c r="D95" s="3"/>
      <c r="E95" s="3"/>
      <c r="F95" s="3"/>
      <c r="G95" s="3"/>
      <c r="H95" s="3"/>
    </row>
    <row r="96" spans="1:8" ht="15.75">
      <c r="A96" s="3"/>
      <c r="B96" s="3"/>
      <c r="C96" s="3"/>
      <c r="D96" s="3"/>
      <c r="E96" s="3"/>
      <c r="F96" s="3"/>
      <c r="G96" s="3"/>
      <c r="H96" s="3"/>
    </row>
    <row r="97" spans="1:8" ht="15.75">
      <c r="A97" s="3"/>
      <c r="B97" s="3"/>
      <c r="C97" s="3"/>
      <c r="D97" s="3"/>
      <c r="E97" s="3"/>
      <c r="F97" s="3"/>
      <c r="G97" s="3"/>
      <c r="H97" s="3"/>
    </row>
    <row r="98" spans="1:8" ht="15.75">
      <c r="A98" s="3"/>
      <c r="B98" s="3"/>
      <c r="C98" s="3"/>
      <c r="D98" s="3"/>
      <c r="E98" s="3"/>
      <c r="F98" s="3"/>
      <c r="G98" s="3"/>
      <c r="H98" s="3"/>
    </row>
    <row r="99" spans="1:8" ht="15.75">
      <c r="A99" s="3"/>
      <c r="B99" s="3"/>
      <c r="C99" s="3"/>
      <c r="D99" s="3"/>
      <c r="E99" s="3"/>
      <c r="F99" s="3"/>
      <c r="G99" s="3"/>
      <c r="H99" s="3"/>
    </row>
    <row r="100" spans="1:8" ht="15.75">
      <c r="A100" s="3"/>
      <c r="B100" s="3"/>
      <c r="C100" s="3"/>
      <c r="D100" s="3"/>
      <c r="E100" s="3"/>
      <c r="F100" s="3"/>
      <c r="G100" s="3"/>
      <c r="H100" s="3"/>
    </row>
    <row r="101" spans="1:8" ht="15.75">
      <c r="A101" s="3"/>
      <c r="B101" s="3"/>
      <c r="C101" s="3"/>
      <c r="D101" s="3"/>
      <c r="E101" s="3"/>
      <c r="F101" s="3"/>
      <c r="G101" s="3"/>
      <c r="H101" s="3"/>
    </row>
    <row r="102" spans="1:8" ht="15.75">
      <c r="A102" s="3"/>
      <c r="B102" s="3"/>
      <c r="C102" s="3"/>
      <c r="D102" s="3"/>
      <c r="E102" s="3"/>
      <c r="F102" s="3"/>
      <c r="G102" s="3"/>
      <c r="H102" s="3"/>
    </row>
    <row r="103" spans="1:8" ht="15.75">
      <c r="A103" s="3"/>
      <c r="B103" s="3"/>
      <c r="C103" s="3"/>
      <c r="D103" s="3"/>
      <c r="E103" s="3"/>
      <c r="F103" s="3"/>
      <c r="G103" s="3"/>
      <c r="H103" s="3"/>
    </row>
    <row r="104" spans="1:8" ht="15.75">
      <c r="A104" s="3"/>
      <c r="B104" s="3"/>
      <c r="C104" s="3"/>
      <c r="D104" s="3"/>
      <c r="E104" s="3"/>
      <c r="F104" s="3"/>
      <c r="G104" s="3"/>
      <c r="H104" s="3"/>
    </row>
    <row r="105" spans="1:8" ht="15.75">
      <c r="A105" s="3"/>
      <c r="B105" s="3"/>
      <c r="C105" s="3"/>
      <c r="D105" s="3"/>
      <c r="E105" s="3"/>
      <c r="F105" s="3"/>
      <c r="G105" s="3"/>
      <c r="H105" s="3"/>
    </row>
    <row r="106" spans="1:8" ht="15.75">
      <c r="A106" s="3"/>
      <c r="B106" s="3"/>
      <c r="C106" s="3"/>
      <c r="D106" s="3"/>
      <c r="E106" s="3"/>
      <c r="F106" s="3"/>
      <c r="G106" s="3"/>
      <c r="H106" s="3"/>
    </row>
    <row r="107" spans="1:8" ht="15.75">
      <c r="A107" s="3"/>
      <c r="B107" s="3"/>
      <c r="C107" s="3"/>
      <c r="D107" s="3"/>
      <c r="E107" s="3"/>
      <c r="F107" s="3"/>
      <c r="G107" s="3"/>
      <c r="H107" s="3"/>
    </row>
    <row r="108" spans="1:8" ht="15.75">
      <c r="A108" s="3"/>
      <c r="B108" s="3"/>
      <c r="C108" s="3"/>
      <c r="D108" s="3"/>
      <c r="E108" s="3"/>
      <c r="F108" s="3"/>
      <c r="G108" s="3"/>
      <c r="H108" s="3"/>
    </row>
    <row r="109" spans="1:8" ht="15.75">
      <c r="A109" s="3"/>
      <c r="B109" s="3"/>
      <c r="C109" s="3"/>
      <c r="D109" s="3"/>
      <c r="E109" s="3"/>
      <c r="F109" s="3"/>
      <c r="G109" s="3"/>
      <c r="H109" s="3"/>
    </row>
    <row r="110" spans="1:8" ht="15.75">
      <c r="A110" s="3"/>
      <c r="B110" s="3"/>
      <c r="C110" s="3"/>
      <c r="D110" s="3"/>
      <c r="E110" s="3"/>
      <c r="F110" s="3"/>
      <c r="G110" s="3"/>
      <c r="H110" s="3"/>
    </row>
    <row r="111" spans="1:8" ht="15.75">
      <c r="A111" s="3"/>
      <c r="B111" s="3"/>
      <c r="C111" s="3"/>
      <c r="D111" s="3"/>
      <c r="E111" s="3"/>
      <c r="F111" s="3"/>
      <c r="G111" s="3"/>
      <c r="H111" s="3"/>
    </row>
    <row r="112" spans="1:8" ht="15.75">
      <c r="A112" s="3"/>
      <c r="B112" s="3"/>
      <c r="C112" s="3"/>
      <c r="D112" s="3"/>
      <c r="E112" s="3"/>
      <c r="F112" s="3"/>
      <c r="G112" s="3"/>
      <c r="H112" s="3"/>
    </row>
    <row r="113" spans="1:8" ht="15.75">
      <c r="A113" s="3"/>
      <c r="B113" s="3"/>
      <c r="C113" s="3"/>
      <c r="D113" s="3"/>
      <c r="E113" s="3"/>
      <c r="F113" s="3"/>
      <c r="G113" s="3"/>
      <c r="H113" s="3"/>
    </row>
    <row r="114" spans="1:8" ht="15.75">
      <c r="A114" s="3"/>
      <c r="B114" s="3"/>
      <c r="C114" s="3"/>
      <c r="D114" s="3"/>
      <c r="E114" s="3"/>
      <c r="F114" s="3"/>
      <c r="G114" s="3"/>
      <c r="H114" s="3"/>
    </row>
    <row r="115" spans="1:8" ht="15.75">
      <c r="A115" s="3"/>
      <c r="B115" s="3"/>
      <c r="C115" s="3"/>
      <c r="D115" s="3"/>
      <c r="E115" s="3"/>
      <c r="F115" s="3"/>
      <c r="G115" s="3"/>
      <c r="H115" s="3"/>
    </row>
    <row r="116" spans="1:8" ht="15.75">
      <c r="A116" s="3"/>
      <c r="B116" s="3"/>
      <c r="C116" s="3"/>
      <c r="D116" s="3"/>
      <c r="E116" s="3"/>
      <c r="F116" s="3"/>
      <c r="G116" s="3"/>
      <c r="H116" s="3"/>
    </row>
    <row r="117" spans="1:8" ht="15.75">
      <c r="A117" s="3"/>
      <c r="B117" s="3"/>
      <c r="C117" s="3"/>
      <c r="D117" s="3"/>
      <c r="E117" s="3"/>
      <c r="F117" s="3"/>
      <c r="G117" s="3"/>
      <c r="H117" s="3"/>
    </row>
    <row r="118" spans="1:8" ht="15.75">
      <c r="A118" s="3"/>
      <c r="B118" s="3"/>
      <c r="C118" s="3"/>
      <c r="D118" s="3"/>
      <c r="E118" s="3"/>
      <c r="F118" s="3"/>
      <c r="G118" s="3"/>
      <c r="H118" s="3"/>
    </row>
    <row r="119" spans="1:8" ht="15.75">
      <c r="A119" s="3"/>
      <c r="B119" s="3"/>
      <c r="C119" s="3"/>
      <c r="D119" s="3"/>
      <c r="E119" s="3"/>
      <c r="F119" s="3"/>
      <c r="G119" s="3"/>
      <c r="H119" s="3"/>
    </row>
    <row r="120" spans="1:8" ht="15.75">
      <c r="A120" s="3"/>
      <c r="B120" s="3"/>
      <c r="C120" s="3"/>
      <c r="D120" s="3"/>
      <c r="E120" s="3"/>
      <c r="F120" s="3"/>
      <c r="G120" s="3"/>
      <c r="H120" s="3"/>
    </row>
    <row r="121" spans="1:8" ht="15.75">
      <c r="A121" s="3"/>
      <c r="B121" s="3"/>
      <c r="C121" s="3"/>
      <c r="D121" s="3"/>
      <c r="E121" s="3"/>
      <c r="F121" s="3"/>
      <c r="G121" s="3"/>
      <c r="H121" s="3"/>
    </row>
    <row r="122" spans="1:8" ht="15.75">
      <c r="A122" s="3"/>
      <c r="B122" s="3"/>
      <c r="C122" s="3"/>
      <c r="D122" s="3"/>
      <c r="E122" s="3"/>
      <c r="F122" s="3"/>
      <c r="G122" s="3"/>
      <c r="H122" s="3"/>
    </row>
    <row r="123" spans="1:8" ht="15.75">
      <c r="A123" s="3"/>
      <c r="B123" s="3"/>
      <c r="C123" s="3"/>
      <c r="D123" s="3"/>
      <c r="E123" s="3"/>
      <c r="F123" s="3"/>
      <c r="G123" s="3"/>
      <c r="H123" s="3"/>
    </row>
    <row r="124" spans="1:8" ht="15.75">
      <c r="A124" s="3"/>
      <c r="B124" s="3"/>
      <c r="C124" s="3"/>
      <c r="D124" s="3"/>
      <c r="E124" s="3"/>
      <c r="F124" s="3"/>
      <c r="G124" s="3"/>
      <c r="H124" s="3"/>
    </row>
    <row r="125" spans="1:8" ht="15.75">
      <c r="A125" s="3"/>
      <c r="B125" s="3"/>
      <c r="C125" s="3"/>
      <c r="D125" s="3"/>
      <c r="E125" s="3"/>
      <c r="F125" s="3"/>
      <c r="G125" s="3"/>
      <c r="H125" s="3"/>
    </row>
    <row r="126" spans="1:8" ht="15.75">
      <c r="A126" s="3"/>
      <c r="B126" s="3"/>
      <c r="C126" s="3"/>
      <c r="D126" s="3"/>
      <c r="E126" s="3"/>
      <c r="F126" s="3"/>
      <c r="G126" s="3"/>
      <c r="H126" s="3"/>
    </row>
    <row r="127" spans="1:8" ht="15.75">
      <c r="A127" s="3"/>
      <c r="B127" s="3"/>
      <c r="C127" s="3"/>
      <c r="D127" s="3"/>
      <c r="E127" s="3"/>
      <c r="F127" s="3"/>
      <c r="G127" s="3"/>
      <c r="H127" s="3"/>
    </row>
    <row r="128" spans="1:8" ht="15.75">
      <c r="A128" s="3"/>
      <c r="B128" s="3"/>
      <c r="C128" s="3"/>
      <c r="D128" s="3"/>
      <c r="E128" s="3"/>
      <c r="F128" s="3"/>
      <c r="G128" s="3"/>
      <c r="H128" s="3"/>
    </row>
    <row r="129" spans="1:8" ht="15.75">
      <c r="A129" s="3"/>
      <c r="B129" s="3"/>
      <c r="C129" s="3"/>
      <c r="D129" s="3"/>
      <c r="E129" s="3"/>
      <c r="F129" s="3"/>
      <c r="G129" s="3"/>
      <c r="H129" s="3"/>
    </row>
    <row r="130" spans="1:8" ht="15.75">
      <c r="A130" s="3"/>
      <c r="B130" s="3"/>
      <c r="C130" s="3"/>
      <c r="D130" s="3"/>
      <c r="E130" s="3"/>
      <c r="F130" s="3"/>
      <c r="G130" s="3"/>
      <c r="H130" s="3"/>
    </row>
    <row r="131" spans="1:8" ht="15.75">
      <c r="A131" s="3"/>
      <c r="B131" s="3"/>
      <c r="C131" s="3"/>
      <c r="D131" s="3"/>
      <c r="E131" s="3"/>
      <c r="F131" s="3"/>
      <c r="G131" s="3"/>
      <c r="H131" s="3"/>
    </row>
    <row r="132" spans="1:8" ht="15.75">
      <c r="A132" s="3"/>
      <c r="B132" s="3"/>
      <c r="C132" s="3"/>
      <c r="D132" s="3"/>
      <c r="E132" s="3"/>
      <c r="F132" s="3"/>
      <c r="G132" s="3"/>
      <c r="H132" s="3"/>
    </row>
    <row r="133" spans="1:8" ht="15.75">
      <c r="A133" s="3"/>
      <c r="B133" s="3"/>
      <c r="C133" s="3"/>
      <c r="D133" s="3"/>
      <c r="E133" s="3"/>
      <c r="F133" s="3"/>
      <c r="G133" s="3"/>
      <c r="H133" s="3"/>
    </row>
    <row r="134" spans="1:8" ht="15.75">
      <c r="A134" s="3"/>
      <c r="B134" s="3"/>
      <c r="C134" s="3"/>
      <c r="D134" s="3"/>
      <c r="E134" s="3"/>
      <c r="F134" s="3"/>
      <c r="G134" s="3"/>
      <c r="H134" s="3"/>
    </row>
    <row r="135" spans="1:8" ht="15.75">
      <c r="A135" s="3"/>
      <c r="B135" s="3"/>
      <c r="C135" s="3"/>
      <c r="D135" s="3"/>
      <c r="E135" s="3"/>
      <c r="F135" s="3"/>
      <c r="G135" s="3"/>
      <c r="H135" s="3"/>
    </row>
    <row r="136" spans="1:8" ht="15.75">
      <c r="A136" s="3"/>
      <c r="B136" s="3"/>
      <c r="C136" s="3"/>
      <c r="D136" s="3"/>
      <c r="E136" s="3"/>
      <c r="F136" s="3"/>
      <c r="G136" s="3"/>
      <c r="H136" s="3"/>
    </row>
    <row r="137" spans="1:8" ht="15.75">
      <c r="A137" s="3"/>
      <c r="B137" s="3"/>
      <c r="C137" s="3"/>
      <c r="D137" s="3"/>
      <c r="E137" s="3"/>
      <c r="F137" s="3"/>
      <c r="G137" s="3"/>
      <c r="H137" s="3"/>
    </row>
    <row r="138" spans="1:8" ht="15.75">
      <c r="A138" s="3"/>
      <c r="B138" s="3"/>
      <c r="C138" s="3"/>
      <c r="D138" s="3"/>
      <c r="E138" s="3"/>
      <c r="F138" s="3"/>
      <c r="G138" s="3"/>
      <c r="H138" s="3"/>
    </row>
    <row r="139" spans="1:8" ht="15.75">
      <c r="A139" s="3"/>
      <c r="B139" s="3"/>
      <c r="C139" s="3"/>
      <c r="D139" s="3"/>
      <c r="E139" s="3"/>
      <c r="F139" s="3"/>
      <c r="G139" s="3"/>
      <c r="H139" s="3"/>
    </row>
    <row r="140" spans="1:8" ht="15.75">
      <c r="A140" s="3"/>
      <c r="B140" s="3"/>
      <c r="C140" s="3"/>
      <c r="D140" s="3"/>
      <c r="E140" s="3"/>
      <c r="F140" s="3"/>
      <c r="G140" s="3"/>
      <c r="H140" s="3"/>
    </row>
    <row r="141" spans="1:8" ht="15.75">
      <c r="A141" s="3"/>
      <c r="B141" s="3"/>
      <c r="C141" s="3"/>
      <c r="D141" s="3"/>
      <c r="E141" s="3"/>
      <c r="F141" s="3"/>
      <c r="G141" s="3"/>
      <c r="H141" s="3"/>
    </row>
    <row r="142" spans="1:8" ht="15.75">
      <c r="A142" s="3"/>
      <c r="B142" s="3"/>
      <c r="C142" s="3"/>
      <c r="D142" s="3"/>
      <c r="E142" s="3"/>
      <c r="F142" s="3"/>
      <c r="G142" s="3"/>
      <c r="H142" s="3"/>
    </row>
    <row r="143" spans="1:8" ht="15.75">
      <c r="A143" s="3"/>
      <c r="B143" s="3"/>
      <c r="C143" s="3"/>
      <c r="D143" s="3"/>
      <c r="E143" s="3"/>
      <c r="F143" s="3"/>
      <c r="G143" s="3"/>
      <c r="H143" s="3"/>
    </row>
    <row r="144" spans="1:8" ht="15.75">
      <c r="A144" s="3"/>
      <c r="B144" s="3"/>
      <c r="C144" s="3"/>
      <c r="D144" s="3"/>
      <c r="E144" s="3"/>
      <c r="F144" s="3"/>
      <c r="G144" s="3"/>
      <c r="H144" s="3"/>
    </row>
    <row r="145" spans="1:8" ht="15.75">
      <c r="A145" s="3"/>
      <c r="B145" s="3"/>
      <c r="C145" s="3"/>
      <c r="D145" s="3"/>
      <c r="E145" s="3"/>
      <c r="F145" s="3"/>
      <c r="G145" s="3"/>
      <c r="H145" s="3"/>
    </row>
    <row r="146" spans="1:8" ht="15.75">
      <c r="A146" s="3"/>
      <c r="B146" s="3"/>
      <c r="C146" s="3"/>
      <c r="D146" s="3"/>
      <c r="E146" s="3"/>
      <c r="F146" s="3"/>
      <c r="G146" s="3"/>
      <c r="H146" s="3"/>
    </row>
    <row r="147" spans="1:8" ht="15.75">
      <c r="A147" s="3"/>
      <c r="B147" s="3"/>
      <c r="C147" s="3"/>
      <c r="D147" s="3"/>
      <c r="E147" s="3"/>
      <c r="F147" s="3"/>
      <c r="G147" s="3"/>
      <c r="H147" s="3"/>
    </row>
    <row r="148" spans="1:8" ht="15.75">
      <c r="A148" s="3"/>
      <c r="B148" s="3"/>
      <c r="C148" s="3"/>
      <c r="D148" s="3"/>
      <c r="E148" s="3"/>
      <c r="F148" s="3"/>
      <c r="G148" s="3"/>
      <c r="H148" s="3"/>
    </row>
    <row r="149" spans="1:8" ht="15.75">
      <c r="A149" s="3"/>
      <c r="B149" s="3"/>
      <c r="C149" s="3"/>
      <c r="D149" s="3"/>
      <c r="E149" s="3"/>
      <c r="F149" s="3"/>
      <c r="G149" s="3"/>
      <c r="H149" s="3"/>
    </row>
    <row r="150" spans="1:8" ht="15.75">
      <c r="A150" s="3"/>
      <c r="B150" s="3"/>
      <c r="C150" s="3"/>
      <c r="D150" s="3"/>
      <c r="E150" s="3"/>
      <c r="F150" s="3"/>
      <c r="G150" s="3"/>
      <c r="H150" s="3"/>
    </row>
    <row r="151" spans="1:8" ht="15.75">
      <c r="A151" s="3"/>
      <c r="B151" s="3"/>
      <c r="C151" s="3"/>
      <c r="D151" s="3"/>
      <c r="E151" s="3"/>
      <c r="F151" s="3"/>
      <c r="G151" s="3"/>
      <c r="H151" s="3"/>
    </row>
    <row r="152" spans="1:8" ht="15.75">
      <c r="A152" s="3"/>
      <c r="B152" s="3"/>
      <c r="C152" s="3"/>
      <c r="D152" s="3"/>
      <c r="E152" s="3"/>
      <c r="F152" s="3"/>
      <c r="G152" s="3"/>
      <c r="H152" s="3"/>
    </row>
    <row r="153" spans="1:8" ht="15.75">
      <c r="A153" s="3"/>
      <c r="B153" s="3"/>
      <c r="C153" s="3"/>
      <c r="D153" s="3"/>
      <c r="E153" s="3"/>
      <c r="F153" s="3"/>
      <c r="G153" s="3"/>
      <c r="H153" s="3"/>
    </row>
    <row r="154" spans="1:8" ht="15.75">
      <c r="A154" s="3"/>
      <c r="B154" s="3"/>
      <c r="C154" s="3"/>
      <c r="D154" s="3"/>
      <c r="E154" s="3"/>
      <c r="F154" s="3"/>
      <c r="G154" s="3"/>
      <c r="H154" s="3"/>
    </row>
    <row r="155" spans="1:8" ht="15.75">
      <c r="A155" s="3"/>
      <c r="B155" s="3"/>
      <c r="C155" s="3"/>
      <c r="D155" s="3"/>
      <c r="E155" s="3"/>
      <c r="F155" s="3"/>
      <c r="G155" s="3"/>
      <c r="H155" s="3"/>
    </row>
    <row r="156" spans="1:8" ht="15.75">
      <c r="A156" s="3"/>
      <c r="B156" s="3"/>
      <c r="C156" s="3"/>
      <c r="D156" s="3"/>
      <c r="E156" s="3"/>
      <c r="F156" s="3"/>
      <c r="G156" s="3"/>
      <c r="H156" s="3"/>
    </row>
    <row r="157" spans="1:8" ht="15.75">
      <c r="A157" s="3"/>
      <c r="B157" s="3"/>
      <c r="C157" s="3"/>
      <c r="D157" s="3"/>
      <c r="E157" s="3"/>
      <c r="F157" s="3"/>
      <c r="G157" s="3"/>
      <c r="H157" s="3"/>
    </row>
    <row r="158" spans="1:8" ht="15.75">
      <c r="A158" s="3"/>
      <c r="B158" s="3"/>
      <c r="C158" s="3"/>
      <c r="D158" s="3"/>
      <c r="E158" s="3"/>
      <c r="F158" s="3"/>
      <c r="G158" s="3"/>
      <c r="H158" s="3"/>
    </row>
    <row r="159" spans="1:8" ht="15.75">
      <c r="A159" s="3"/>
      <c r="B159" s="3"/>
      <c r="C159" s="3"/>
      <c r="D159" s="3"/>
      <c r="E159" s="3"/>
      <c r="F159" s="3"/>
      <c r="G159" s="3"/>
      <c r="H159" s="3"/>
    </row>
    <row r="160" spans="1:8" ht="15.75">
      <c r="A160" s="3"/>
      <c r="B160" s="3"/>
      <c r="C160" s="3"/>
      <c r="D160" s="3"/>
      <c r="E160" s="3"/>
      <c r="F160" s="3"/>
      <c r="G160" s="3"/>
      <c r="H160" s="3"/>
    </row>
    <row r="161" spans="1:8" ht="15.75">
      <c r="A161" s="3"/>
      <c r="B161" s="3"/>
      <c r="C161" s="3"/>
      <c r="D161" s="3"/>
      <c r="E161" s="3"/>
      <c r="F161" s="3"/>
      <c r="G161" s="3"/>
      <c r="H161" s="3"/>
    </row>
    <row r="162" spans="1:8" ht="15.75">
      <c r="A162" s="3"/>
      <c r="B162" s="3"/>
      <c r="C162" s="3"/>
      <c r="D162" s="3"/>
      <c r="E162" s="3"/>
      <c r="F162" s="3"/>
      <c r="G162" s="3"/>
      <c r="H162" s="3"/>
    </row>
    <row r="163" spans="1:8" ht="15.75">
      <c r="A163" s="3"/>
      <c r="B163" s="3"/>
      <c r="C163" s="3"/>
      <c r="D163" s="3"/>
      <c r="E163" s="3"/>
      <c r="F163" s="3"/>
      <c r="G163" s="3"/>
      <c r="H163" s="3"/>
    </row>
    <row r="164" spans="1:8" ht="15.75">
      <c r="A164" s="3"/>
      <c r="B164" s="3"/>
      <c r="C164" s="3"/>
      <c r="D164" s="3"/>
      <c r="E164" s="3"/>
      <c r="F164" s="3"/>
      <c r="G164" s="3"/>
      <c r="H164" s="3"/>
    </row>
    <row r="165" spans="1:8" ht="15.75">
      <c r="A165" s="3"/>
      <c r="B165" s="3"/>
      <c r="C165" s="3"/>
      <c r="D165" s="3"/>
      <c r="E165" s="3"/>
      <c r="F165" s="3"/>
      <c r="G165" s="3"/>
      <c r="H165" s="3"/>
    </row>
    <row r="166" spans="1:8" ht="15.75">
      <c r="A166" s="3"/>
      <c r="B166" s="3"/>
      <c r="C166" s="3"/>
      <c r="D166" s="3"/>
      <c r="E166" s="3"/>
      <c r="F166" s="3"/>
      <c r="G166" s="3"/>
      <c r="H166" s="3"/>
    </row>
    <row r="167" spans="1:8" ht="15.75">
      <c r="A167" s="3"/>
      <c r="B167" s="3"/>
      <c r="C167" s="3"/>
      <c r="D167" s="3"/>
      <c r="E167" s="3"/>
      <c r="F167" s="3"/>
      <c r="G167" s="3"/>
      <c r="H167" s="3"/>
    </row>
    <row r="168" spans="1:8" ht="15.75">
      <c r="A168" s="3"/>
      <c r="B168" s="3"/>
      <c r="C168" s="3"/>
      <c r="D168" s="3"/>
      <c r="E168" s="3"/>
      <c r="F168" s="3"/>
      <c r="G168" s="3"/>
      <c r="H168" s="3"/>
    </row>
    <row r="169" spans="1:8" ht="15.75">
      <c r="A169" s="3"/>
      <c r="B169" s="3"/>
      <c r="C169" s="3"/>
      <c r="D169" s="3"/>
      <c r="E169" s="3"/>
      <c r="F169" s="3"/>
      <c r="G169" s="3"/>
      <c r="H169" s="3"/>
    </row>
    <row r="170" spans="1:8" ht="15.75">
      <c r="A170" s="3"/>
      <c r="B170" s="3"/>
      <c r="C170" s="3"/>
      <c r="D170" s="3"/>
      <c r="E170" s="3"/>
      <c r="F170" s="3"/>
      <c r="G170" s="3"/>
      <c r="H170" s="3"/>
    </row>
    <row r="171" spans="1:8" ht="15.75">
      <c r="A171" s="3"/>
      <c r="B171" s="3"/>
      <c r="C171" s="3"/>
      <c r="D171" s="3"/>
      <c r="E171" s="3"/>
      <c r="F171" s="3"/>
      <c r="G171" s="3"/>
      <c r="H171" s="3"/>
    </row>
    <row r="172" spans="1:8" ht="15.75">
      <c r="A172" s="3"/>
      <c r="B172" s="3"/>
      <c r="C172" s="3"/>
      <c r="D172" s="3"/>
      <c r="E172" s="3"/>
      <c r="F172" s="3"/>
      <c r="G172" s="3"/>
      <c r="H172" s="3"/>
    </row>
    <row r="173" spans="1:8" ht="15.75">
      <c r="A173" s="3"/>
      <c r="B173" s="3"/>
      <c r="C173" s="3"/>
      <c r="D173" s="3"/>
      <c r="E173" s="3"/>
      <c r="F173" s="3"/>
      <c r="G173" s="3"/>
      <c r="H173" s="3"/>
    </row>
    <row r="174" spans="1:8" ht="15.75">
      <c r="A174" s="3"/>
      <c r="B174" s="3"/>
      <c r="C174" s="3"/>
      <c r="D174" s="3"/>
      <c r="E174" s="3"/>
      <c r="F174" s="3"/>
      <c r="G174" s="3"/>
      <c r="H174" s="3"/>
    </row>
    <row r="175" spans="1:8" ht="15.75">
      <c r="A175" s="3"/>
      <c r="B175" s="3"/>
      <c r="C175" s="3"/>
      <c r="D175" s="3"/>
      <c r="E175" s="3"/>
      <c r="F175" s="3"/>
      <c r="G175" s="3"/>
      <c r="H175" s="3"/>
    </row>
    <row r="176" spans="1:8" ht="15.75">
      <c r="A176" s="3"/>
      <c r="B176" s="3"/>
      <c r="C176" s="3"/>
      <c r="D176" s="3"/>
      <c r="E176" s="3"/>
      <c r="F176" s="3"/>
      <c r="G176" s="3"/>
      <c r="H176" s="3"/>
    </row>
    <row r="177" spans="1:8" ht="15.75">
      <c r="A177" s="3"/>
      <c r="B177" s="3"/>
      <c r="C177" s="3"/>
      <c r="D177" s="3"/>
      <c r="E177" s="3"/>
      <c r="F177" s="3"/>
      <c r="G177" s="3"/>
      <c r="H177" s="3"/>
    </row>
    <row r="178" spans="1:8" ht="15.75">
      <c r="A178" s="3"/>
      <c r="B178" s="3"/>
      <c r="C178" s="3"/>
      <c r="D178" s="3"/>
      <c r="E178" s="3"/>
      <c r="F178" s="3"/>
      <c r="G178" s="3"/>
      <c r="H178" s="3"/>
    </row>
    <row r="179" spans="1:8" ht="15.75">
      <c r="A179" s="3"/>
      <c r="B179" s="3"/>
      <c r="C179" s="3"/>
      <c r="D179" s="3"/>
      <c r="E179" s="3"/>
      <c r="F179" s="3"/>
      <c r="G179" s="3"/>
      <c r="H179" s="3"/>
    </row>
    <row r="180" spans="1:8" ht="15.75">
      <c r="A180" s="3"/>
      <c r="B180" s="3"/>
      <c r="C180" s="3"/>
      <c r="D180" s="3"/>
      <c r="E180" s="3"/>
      <c r="F180" s="3"/>
      <c r="G180" s="3"/>
      <c r="H180" s="3"/>
    </row>
    <row r="181" spans="1:8" ht="15.75">
      <c r="A181" s="3"/>
      <c r="B181" s="3"/>
      <c r="C181" s="3"/>
      <c r="D181" s="3"/>
      <c r="E181" s="3"/>
      <c r="F181" s="3"/>
      <c r="G181" s="3"/>
      <c r="H181" s="3"/>
    </row>
    <row r="182" spans="1:8" ht="15.75">
      <c r="A182" s="3"/>
      <c r="B182" s="3"/>
      <c r="C182" s="3"/>
      <c r="D182" s="3"/>
      <c r="E182" s="3"/>
      <c r="F182" s="3"/>
      <c r="G182" s="3"/>
      <c r="H182" s="3"/>
    </row>
    <row r="183" spans="1:8" ht="15.75">
      <c r="A183" s="3"/>
      <c r="B183" s="3"/>
      <c r="C183" s="3"/>
      <c r="D183" s="3"/>
      <c r="E183" s="3"/>
      <c r="F183" s="3"/>
      <c r="G183" s="3"/>
      <c r="H183" s="3"/>
    </row>
    <row r="184" spans="1:8" ht="15.75">
      <c r="A184" s="3"/>
      <c r="B184" s="3"/>
      <c r="C184" s="3"/>
      <c r="D184" s="3"/>
      <c r="E184" s="3"/>
      <c r="F184" s="3"/>
      <c r="G184" s="3"/>
      <c r="H184" s="3"/>
    </row>
    <row r="185" spans="1:8" ht="15.75">
      <c r="A185" s="3"/>
      <c r="B185" s="3"/>
      <c r="C185" s="3"/>
      <c r="D185" s="3"/>
      <c r="E185" s="3"/>
      <c r="F185" s="3"/>
      <c r="G185" s="3"/>
      <c r="H185" s="3"/>
    </row>
    <row r="186" spans="1:8" ht="15.75">
      <c r="A186" s="3"/>
      <c r="B186" s="3"/>
      <c r="C186" s="3"/>
      <c r="D186" s="3"/>
      <c r="E186" s="3"/>
      <c r="F186" s="3"/>
      <c r="G186" s="3"/>
      <c r="H186" s="3"/>
    </row>
    <row r="187" spans="1:8" ht="15.75">
      <c r="A187" s="3"/>
      <c r="B187" s="3"/>
      <c r="C187" s="3"/>
      <c r="D187" s="3"/>
      <c r="E187" s="3"/>
      <c r="F187" s="3"/>
      <c r="G187" s="3"/>
      <c r="H187" s="3"/>
    </row>
    <row r="188" spans="1:8" ht="15.75">
      <c r="A188" s="3"/>
      <c r="B188" s="3"/>
      <c r="C188" s="3"/>
      <c r="D188" s="3"/>
      <c r="E188" s="3"/>
      <c r="F188" s="3"/>
      <c r="G188" s="3"/>
      <c r="H188" s="3"/>
    </row>
    <row r="189" spans="1:8" ht="15.75">
      <c r="A189" s="3"/>
      <c r="B189" s="3"/>
      <c r="C189" s="3"/>
      <c r="D189" s="3"/>
      <c r="E189" s="3"/>
      <c r="F189" s="3"/>
      <c r="G189" s="3"/>
      <c r="H189" s="3"/>
    </row>
    <row r="190" spans="1:8" ht="15.75">
      <c r="A190" s="3"/>
      <c r="B190" s="3"/>
      <c r="C190" s="3"/>
      <c r="D190" s="3"/>
      <c r="E190" s="3"/>
      <c r="F190" s="3"/>
      <c r="G190" s="3"/>
      <c r="H190" s="3"/>
    </row>
    <row r="191" spans="1:8" ht="15.75">
      <c r="A191" s="3"/>
      <c r="B191" s="3"/>
      <c r="C191" s="3"/>
      <c r="D191" s="3"/>
      <c r="E191" s="3"/>
      <c r="F191" s="3"/>
      <c r="G191" s="3"/>
      <c r="H191" s="3"/>
    </row>
    <row r="192" spans="1:8" ht="15.75">
      <c r="A192" s="3"/>
      <c r="B192" s="3"/>
      <c r="C192" s="3"/>
      <c r="D192" s="3"/>
      <c r="E192" s="3"/>
      <c r="F192" s="3"/>
      <c r="G192" s="3"/>
      <c r="H192" s="3"/>
    </row>
    <row r="193" spans="1:8" ht="15.75">
      <c r="A193" s="3"/>
      <c r="B193" s="3"/>
      <c r="C193" s="3"/>
      <c r="D193" s="3"/>
      <c r="E193" s="3"/>
      <c r="F193" s="3"/>
      <c r="G193" s="3"/>
      <c r="H193" s="3"/>
    </row>
    <row r="194" spans="1:8" ht="15.75">
      <c r="A194" s="3"/>
      <c r="B194" s="3"/>
      <c r="C194" s="3"/>
      <c r="D194" s="3"/>
      <c r="E194" s="3"/>
      <c r="F194" s="3"/>
      <c r="G194" s="3"/>
      <c r="H194" s="3"/>
    </row>
    <row r="195" spans="1:8" ht="15.75">
      <c r="A195" s="3"/>
      <c r="B195" s="3"/>
      <c r="C195" s="3"/>
      <c r="D195" s="3"/>
      <c r="E195" s="3"/>
      <c r="F195" s="3"/>
      <c r="G195" s="3"/>
      <c r="H195" s="3"/>
    </row>
    <row r="196" spans="1:8" ht="15.75">
      <c r="A196" s="3"/>
      <c r="B196" s="3"/>
      <c r="C196" s="3"/>
      <c r="D196" s="3"/>
      <c r="E196" s="3"/>
      <c r="F196" s="3"/>
      <c r="G196" s="3"/>
      <c r="H196" s="3"/>
    </row>
    <row r="197" spans="1:8" ht="15.75">
      <c r="A197" s="3"/>
      <c r="B197" s="3"/>
      <c r="C197" s="3"/>
      <c r="D197" s="3"/>
      <c r="E197" s="3"/>
      <c r="F197" s="3"/>
      <c r="G197" s="3"/>
      <c r="H197" s="3"/>
    </row>
    <row r="198" spans="1:8" ht="15.75">
      <c r="A198" s="3"/>
      <c r="B198" s="3"/>
      <c r="C198" s="3"/>
      <c r="D198" s="3"/>
      <c r="E198" s="3"/>
      <c r="F198" s="3"/>
      <c r="G198" s="3"/>
      <c r="H198" s="3"/>
    </row>
    <row r="199" spans="1:8" ht="15.75">
      <c r="A199" s="3"/>
      <c r="B199" s="3"/>
      <c r="C199" s="3"/>
      <c r="D199" s="3"/>
      <c r="E199" s="3"/>
      <c r="F199" s="3"/>
      <c r="G199" s="3"/>
      <c r="H199" s="3"/>
    </row>
    <row r="200" spans="1:8" ht="15.75">
      <c r="A200" s="3"/>
      <c r="B200" s="3"/>
      <c r="C200" s="3"/>
      <c r="D200" s="3"/>
      <c r="E200" s="3"/>
      <c r="F200" s="3"/>
      <c r="G200" s="3"/>
      <c r="H200" s="3"/>
    </row>
    <row r="201" spans="1:8" ht="15.75">
      <c r="A201" s="3"/>
      <c r="B201" s="3"/>
      <c r="C201" s="3"/>
      <c r="D201" s="3"/>
      <c r="E201" s="3"/>
      <c r="F201" s="3"/>
      <c r="G201" s="3"/>
      <c r="H201" s="3"/>
    </row>
    <row r="202" spans="1:8" ht="15.75">
      <c r="A202" s="3"/>
      <c r="B202" s="3"/>
      <c r="C202" s="3"/>
      <c r="D202" s="3"/>
      <c r="E202" s="3"/>
      <c r="F202" s="3"/>
      <c r="G202" s="3"/>
      <c r="H202" s="3"/>
    </row>
    <row r="203" spans="1:8" ht="15.75">
      <c r="A203" s="3"/>
      <c r="B203" s="3"/>
      <c r="C203" s="3"/>
      <c r="D203" s="3"/>
      <c r="E203" s="3"/>
      <c r="F203" s="3"/>
      <c r="G203" s="3"/>
      <c r="H203" s="3"/>
    </row>
    <row r="204" spans="1:8" ht="15.75">
      <c r="A204" s="3"/>
      <c r="B204" s="3"/>
      <c r="C204" s="3"/>
      <c r="D204" s="3"/>
      <c r="E204" s="3"/>
      <c r="F204" s="3"/>
      <c r="G204" s="3"/>
      <c r="H204" s="3"/>
    </row>
    <row r="205" spans="1:8" ht="15.75">
      <c r="A205" s="3"/>
      <c r="B205" s="3"/>
      <c r="C205" s="3"/>
      <c r="D205" s="3"/>
      <c r="E205" s="3"/>
      <c r="F205" s="3"/>
      <c r="G205" s="3"/>
      <c r="H205" s="3"/>
    </row>
    <row r="206" spans="1:8" ht="15.75">
      <c r="A206" s="3"/>
      <c r="B206" s="3"/>
      <c r="C206" s="3"/>
      <c r="D206" s="3"/>
      <c r="E206" s="3"/>
      <c r="F206" s="3"/>
      <c r="G206" s="3"/>
      <c r="H206" s="3"/>
    </row>
    <row r="207" spans="1:8" ht="15.75">
      <c r="A207" s="3"/>
      <c r="B207" s="3"/>
      <c r="C207" s="3"/>
      <c r="D207" s="3"/>
      <c r="E207" s="3"/>
      <c r="F207" s="3"/>
      <c r="G207" s="3"/>
      <c r="H207" s="3"/>
    </row>
    <row r="208" spans="1:8" ht="15.75">
      <c r="A208" s="3"/>
      <c r="B208" s="3"/>
      <c r="C208" s="3"/>
      <c r="D208" s="3"/>
      <c r="E208" s="3"/>
      <c r="F208" s="3"/>
      <c r="G208" s="3"/>
      <c r="H208" s="3"/>
    </row>
    <row r="209" spans="1:8" ht="15.75">
      <c r="A209" s="3"/>
      <c r="B209" s="3"/>
      <c r="C209" s="3"/>
      <c r="D209" s="3"/>
      <c r="E209" s="3"/>
      <c r="F209" s="3"/>
      <c r="G209" s="3"/>
      <c r="H209" s="3"/>
    </row>
    <row r="210" spans="1:8" ht="15.75">
      <c r="A210" s="3"/>
      <c r="B210" s="3"/>
      <c r="C210" s="3"/>
      <c r="D210" s="3"/>
      <c r="E210" s="3"/>
      <c r="F210" s="3"/>
      <c r="G210" s="3"/>
      <c r="H210" s="3"/>
    </row>
    <row r="211" spans="1:8" ht="15.75">
      <c r="A211" s="3"/>
      <c r="B211" s="3"/>
      <c r="C211" s="3"/>
      <c r="D211" s="3"/>
      <c r="E211" s="3"/>
      <c r="F211" s="3"/>
      <c r="G211" s="3"/>
      <c r="H211" s="3"/>
    </row>
    <row r="212" spans="1:8" ht="15.75">
      <c r="A212" s="3"/>
      <c r="B212" s="3"/>
      <c r="C212" s="3"/>
      <c r="D212" s="3"/>
      <c r="E212" s="3"/>
      <c r="F212" s="3"/>
      <c r="G212" s="3"/>
      <c r="H212" s="3"/>
    </row>
    <row r="213" spans="1:8" ht="15.75">
      <c r="A213" s="3"/>
      <c r="B213" s="3"/>
      <c r="C213" s="3"/>
      <c r="D213" s="3"/>
      <c r="E213" s="3"/>
      <c r="F213" s="3"/>
      <c r="G213" s="3"/>
      <c r="H213" s="3"/>
    </row>
    <row r="214" spans="1:8" ht="15.75">
      <c r="A214" s="3"/>
      <c r="B214" s="3"/>
      <c r="C214" s="3"/>
      <c r="D214" s="3"/>
      <c r="E214" s="3"/>
      <c r="F214" s="3"/>
      <c r="G214" s="3"/>
      <c r="H214" s="3"/>
    </row>
    <row r="215" spans="1:8" ht="15.75">
      <c r="A215" s="3"/>
      <c r="B215" s="3"/>
      <c r="C215" s="3"/>
      <c r="D215" s="3"/>
      <c r="E215" s="3"/>
      <c r="F215" s="3"/>
      <c r="G215" s="3"/>
      <c r="H215" s="3"/>
    </row>
    <row r="216" spans="1:8" ht="15.75">
      <c r="A216" s="3"/>
      <c r="B216" s="3"/>
      <c r="C216" s="3"/>
      <c r="D216" s="3"/>
      <c r="E216" s="3"/>
      <c r="F216" s="3"/>
      <c r="G216" s="3"/>
      <c r="H216" s="3"/>
    </row>
    <row r="217" spans="1:8" ht="15.75">
      <c r="A217" s="3"/>
      <c r="B217" s="3"/>
      <c r="C217" s="3"/>
      <c r="D217" s="3"/>
      <c r="E217" s="3"/>
      <c r="F217" s="3"/>
      <c r="G217" s="3"/>
      <c r="H217" s="3"/>
    </row>
    <row r="218" spans="1:8" ht="15.75">
      <c r="A218" s="3"/>
      <c r="B218" s="3"/>
      <c r="C218" s="3"/>
      <c r="D218" s="3"/>
      <c r="E218" s="3"/>
      <c r="F218" s="3"/>
      <c r="G218" s="3"/>
      <c r="H218" s="3"/>
    </row>
    <row r="219" spans="1:8" ht="15.75">
      <c r="A219" s="3"/>
      <c r="B219" s="3"/>
      <c r="C219" s="3"/>
      <c r="D219" s="3"/>
      <c r="E219" s="3"/>
      <c r="F219" s="3"/>
      <c r="G219" s="3"/>
      <c r="H219" s="3"/>
    </row>
    <row r="220" spans="1:8" ht="15.75">
      <c r="A220" s="3"/>
      <c r="B220" s="3"/>
      <c r="C220" s="3"/>
      <c r="D220" s="3"/>
      <c r="E220" s="3"/>
      <c r="F220" s="3"/>
      <c r="G220" s="3"/>
      <c r="H220" s="3"/>
    </row>
    <row r="221" spans="1:8" ht="15.75">
      <c r="A221" s="3"/>
      <c r="B221" s="3"/>
      <c r="C221" s="3"/>
      <c r="D221" s="3"/>
      <c r="E221" s="3"/>
      <c r="F221" s="3"/>
      <c r="G221" s="3"/>
      <c r="H221" s="3"/>
    </row>
    <row r="222" spans="1:8" ht="15.75">
      <c r="A222" s="3"/>
      <c r="B222" s="3"/>
      <c r="C222" s="3"/>
      <c r="D222" s="3"/>
      <c r="E222" s="3"/>
      <c r="F222" s="3"/>
      <c r="G222" s="3"/>
      <c r="H222" s="3"/>
    </row>
    <row r="223" spans="1:8" ht="15.75">
      <c r="A223" s="3"/>
      <c r="B223" s="3"/>
      <c r="C223" s="3"/>
      <c r="D223" s="3"/>
      <c r="E223" s="3"/>
      <c r="F223" s="3"/>
      <c r="G223" s="3"/>
      <c r="H223" s="3"/>
    </row>
    <row r="224" spans="1:8" ht="15.75">
      <c r="A224" s="3"/>
      <c r="B224" s="3"/>
      <c r="C224" s="3"/>
      <c r="D224" s="3"/>
      <c r="E224" s="3"/>
      <c r="F224" s="3"/>
      <c r="G224" s="3"/>
      <c r="H224" s="3"/>
    </row>
    <row r="225" spans="1:8" ht="15.75">
      <c r="A225" s="3"/>
      <c r="B225" s="3"/>
      <c r="C225" s="3"/>
      <c r="D225" s="3"/>
      <c r="E225" s="3"/>
      <c r="F225" s="3"/>
      <c r="G225" s="3"/>
      <c r="H225" s="3"/>
    </row>
    <row r="226" spans="1:8" ht="15.75">
      <c r="A226" s="3"/>
      <c r="B226" s="3"/>
      <c r="C226" s="3"/>
      <c r="D226" s="3"/>
      <c r="E226" s="3"/>
      <c r="F226" s="3"/>
      <c r="G226" s="3"/>
      <c r="H226" s="3"/>
    </row>
    <row r="227" spans="1:8" ht="15.75">
      <c r="A227" s="3"/>
      <c r="B227" s="3"/>
      <c r="C227" s="3"/>
      <c r="D227" s="3"/>
      <c r="E227" s="3"/>
      <c r="F227" s="3"/>
      <c r="G227" s="3"/>
      <c r="H227" s="3"/>
    </row>
    <row r="228" spans="1:8" ht="15.75">
      <c r="A228" s="3"/>
      <c r="B228" s="3"/>
      <c r="C228" s="3"/>
      <c r="D228" s="3"/>
      <c r="E228" s="3"/>
      <c r="F228" s="3"/>
      <c r="G228" s="3"/>
      <c r="H228" s="3"/>
    </row>
    <row r="229" spans="1:8" ht="15.75">
      <c r="A229" s="3"/>
      <c r="B229" s="3"/>
      <c r="C229" s="3"/>
      <c r="D229" s="3"/>
      <c r="E229" s="3"/>
      <c r="F229" s="3"/>
      <c r="G229" s="3"/>
      <c r="H229" s="3"/>
    </row>
    <row r="230" spans="1:8" ht="15.75">
      <c r="A230" s="3"/>
      <c r="B230" s="3"/>
      <c r="C230" s="3"/>
      <c r="D230" s="3"/>
      <c r="E230" s="3"/>
      <c r="F230" s="3"/>
      <c r="G230" s="3"/>
      <c r="H230" s="3"/>
    </row>
    <row r="231" spans="1:8" ht="15.75">
      <c r="A231" s="3"/>
      <c r="B231" s="3"/>
      <c r="C231" s="3"/>
      <c r="D231" s="3"/>
      <c r="E231" s="3"/>
      <c r="F231" s="3"/>
      <c r="G231" s="3"/>
      <c r="H231" s="3"/>
    </row>
    <row r="232" spans="1:8" ht="15.75">
      <c r="A232" s="3"/>
      <c r="B232" s="3"/>
      <c r="C232" s="3"/>
      <c r="D232" s="3"/>
      <c r="E232" s="3"/>
      <c r="F232" s="3"/>
      <c r="G232" s="3"/>
      <c r="H232" s="3"/>
    </row>
    <row r="233" spans="1:8" ht="15.75">
      <c r="A233" s="3"/>
      <c r="B233" s="3"/>
      <c r="C233" s="3"/>
      <c r="D233" s="3"/>
      <c r="E233" s="3"/>
      <c r="F233" s="3"/>
      <c r="G233" s="3"/>
      <c r="H233" s="3"/>
    </row>
    <row r="234" spans="1:8" ht="15.75">
      <c r="A234" s="3"/>
      <c r="B234" s="3"/>
      <c r="C234" s="3"/>
      <c r="D234" s="3"/>
      <c r="E234" s="3"/>
      <c r="F234" s="3"/>
      <c r="G234" s="3"/>
      <c r="H234" s="3"/>
    </row>
    <row r="235" spans="1:8" ht="15.75">
      <c r="A235" s="3"/>
      <c r="B235" s="3"/>
      <c r="C235" s="3"/>
      <c r="D235" s="3"/>
      <c r="E235" s="3"/>
      <c r="F235" s="3"/>
      <c r="G235" s="3"/>
      <c r="H235" s="3"/>
    </row>
    <row r="236" spans="1:8" ht="15.75">
      <c r="A236" s="3"/>
      <c r="B236" s="3"/>
      <c r="C236" s="3"/>
      <c r="D236" s="3"/>
      <c r="E236" s="3"/>
      <c r="F236" s="3"/>
      <c r="G236" s="3"/>
      <c r="H236" s="3"/>
    </row>
    <row r="237" spans="1:8" ht="15.75">
      <c r="A237" s="3"/>
      <c r="B237" s="3"/>
      <c r="C237" s="3"/>
      <c r="D237" s="3"/>
      <c r="E237" s="3"/>
      <c r="F237" s="3"/>
      <c r="G237" s="3"/>
      <c r="H237" s="3"/>
    </row>
    <row r="238" spans="1:8" ht="15.75">
      <c r="A238" s="3"/>
      <c r="B238" s="3"/>
      <c r="C238" s="3"/>
      <c r="D238" s="3"/>
      <c r="E238" s="3"/>
      <c r="F238" s="3"/>
      <c r="G238" s="3"/>
      <c r="H238" s="3"/>
    </row>
    <row r="239" spans="1:8" ht="15.75">
      <c r="A239" s="3"/>
      <c r="B239" s="3"/>
      <c r="C239" s="3"/>
      <c r="D239" s="3"/>
      <c r="E239" s="3"/>
      <c r="F239" s="3"/>
      <c r="G239" s="3"/>
      <c r="H239" s="3"/>
    </row>
    <row r="240" spans="1:8" ht="15.75">
      <c r="A240" s="3"/>
      <c r="B240" s="3"/>
      <c r="C240" s="3"/>
      <c r="D240" s="3"/>
      <c r="E240" s="3"/>
      <c r="F240" s="3"/>
      <c r="G240" s="3"/>
      <c r="H240" s="3"/>
    </row>
    <row r="241" spans="1:8" ht="15.75">
      <c r="A241" s="3"/>
      <c r="B241" s="3"/>
      <c r="C241" s="3"/>
      <c r="D241" s="3"/>
      <c r="E241" s="3"/>
      <c r="F241" s="3"/>
      <c r="G241" s="3"/>
      <c r="H241" s="3"/>
    </row>
  </sheetData>
  <sheetProtection/>
  <mergeCells count="30">
    <mergeCell ref="N48:N49"/>
    <mergeCell ref="J48:J49"/>
    <mergeCell ref="K48:K49"/>
    <mergeCell ref="L48:L49"/>
    <mergeCell ref="M48:M49"/>
    <mergeCell ref="B57:G57"/>
    <mergeCell ref="B48:B52"/>
    <mergeCell ref="D48:D49"/>
    <mergeCell ref="E48:E49"/>
    <mergeCell ref="G48:G49"/>
    <mergeCell ref="F48:F49"/>
    <mergeCell ref="G16:G17"/>
    <mergeCell ref="D16:D17"/>
    <mergeCell ref="E16:E17"/>
    <mergeCell ref="F16:F17"/>
    <mergeCell ref="B16:B27"/>
    <mergeCell ref="B28:B44"/>
    <mergeCell ref="D28:D29"/>
    <mergeCell ref="E28:E29"/>
    <mergeCell ref="G28:G29"/>
    <mergeCell ref="F28:F29"/>
    <mergeCell ref="B2:I2"/>
    <mergeCell ref="E1:H1"/>
    <mergeCell ref="E9:E10"/>
    <mergeCell ref="F9:F10"/>
    <mergeCell ref="G9:G10"/>
    <mergeCell ref="B4:G4"/>
    <mergeCell ref="B9:B15"/>
    <mergeCell ref="D9:D10"/>
    <mergeCell ref="C6:F6"/>
  </mergeCells>
  <printOptions/>
  <pageMargins left="0.3937007874015748" right="0.1968503937007874" top="0.24" bottom="0.1968503937007874" header="0.5118110236220472" footer="0.3"/>
  <pageSetup horizontalDpi="600" verticalDpi="600" orientation="portrait" paperSize="9" scale="90" r:id="rId1"/>
  <rowBreaks count="1" manualBreakCount="1">
    <brk id="31" max="6" man="1"/>
  </rowBreaks>
  <ignoredErrors>
    <ignoredError sqref="F20 F4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L210"/>
  <sheetViews>
    <sheetView zoomScalePageLayoutView="0" workbookViewId="0" topLeftCell="A1">
      <selection activeCell="O26" sqref="O26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37.00390625" style="0" customWidth="1"/>
    <col min="4" max="4" width="14.25390625" style="0" customWidth="1"/>
    <col min="5" max="5" width="14.75390625" style="0" customWidth="1"/>
    <col min="6" max="6" width="14.625" style="0" customWidth="1"/>
    <col min="7" max="7" width="15.00390625" style="0" customWidth="1"/>
    <col min="8" max="9" width="9.125" style="0" hidden="1" customWidth="1"/>
  </cols>
  <sheetData>
    <row r="1" spans="5:8" ht="77.25" customHeight="1">
      <c r="E1" s="759" t="s">
        <v>577</v>
      </c>
      <c r="F1" s="759"/>
      <c r="G1" s="759"/>
      <c r="H1" s="759"/>
    </row>
    <row r="2" spans="1:9" ht="15.75">
      <c r="A2" s="3"/>
      <c r="B2" s="748" t="s">
        <v>578</v>
      </c>
      <c r="C2" s="748"/>
      <c r="D2" s="748"/>
      <c r="E2" s="748"/>
      <c r="F2" s="748"/>
      <c r="G2" s="748"/>
      <c r="H2" s="748"/>
      <c r="I2" s="748"/>
    </row>
    <row r="3" spans="1:7" ht="15.75">
      <c r="A3" s="3"/>
      <c r="B3" s="3"/>
      <c r="C3" s="3"/>
      <c r="D3" s="3"/>
      <c r="E3" s="3"/>
      <c r="F3" s="3"/>
      <c r="G3" s="3"/>
    </row>
    <row r="4" spans="1:7" ht="15.75">
      <c r="A4" s="3"/>
      <c r="B4" s="748" t="s">
        <v>12</v>
      </c>
      <c r="C4" s="748"/>
      <c r="D4" s="748"/>
      <c r="E4" s="748"/>
      <c r="F4" s="748"/>
      <c r="G4" s="748"/>
    </row>
    <row r="5" spans="1:8" ht="13.5" customHeight="1">
      <c r="A5" s="3"/>
      <c r="B5" s="9"/>
      <c r="C5" s="9"/>
      <c r="D5" s="9"/>
      <c r="E5" s="9"/>
      <c r="F5" s="9"/>
      <c r="G5" s="9"/>
      <c r="H5" s="3"/>
    </row>
    <row r="6" spans="1:8" ht="14.25" customHeight="1" thickBot="1">
      <c r="A6" s="3"/>
      <c r="B6" s="13"/>
      <c r="C6" s="748"/>
      <c r="D6" s="748"/>
      <c r="E6" s="748"/>
      <c r="F6" s="748"/>
      <c r="G6" s="3"/>
      <c r="H6" s="3"/>
    </row>
    <row r="7" spans="1:8" ht="48" customHeight="1" thickBot="1">
      <c r="A7" s="3"/>
      <c r="B7" s="107" t="s">
        <v>100</v>
      </c>
      <c r="C7" s="107" t="s">
        <v>84</v>
      </c>
      <c r="D7" s="45" t="s">
        <v>226</v>
      </c>
      <c r="E7" s="47" t="s">
        <v>177</v>
      </c>
      <c r="F7" s="129" t="s">
        <v>166</v>
      </c>
      <c r="G7" s="47" t="s">
        <v>167</v>
      </c>
      <c r="H7" s="3"/>
    </row>
    <row r="8" spans="1:8" ht="16.5" thickBot="1">
      <c r="A8" s="3"/>
      <c r="B8" s="108">
        <v>1</v>
      </c>
      <c r="C8" s="108">
        <v>2</v>
      </c>
      <c r="D8" s="42">
        <v>3</v>
      </c>
      <c r="E8" s="44">
        <v>4</v>
      </c>
      <c r="F8" s="131">
        <v>5</v>
      </c>
      <c r="G8" s="44">
        <v>6</v>
      </c>
      <c r="H8" s="3"/>
    </row>
    <row r="9" spans="1:12" ht="58.5" customHeight="1">
      <c r="A9" s="3"/>
      <c r="B9" s="843">
        <v>1</v>
      </c>
      <c r="C9" s="88" t="s">
        <v>13</v>
      </c>
      <c r="D9" s="846"/>
      <c r="E9" s="848"/>
      <c r="F9" s="753"/>
      <c r="G9" s="840"/>
      <c r="H9" s="3"/>
      <c r="L9" s="178"/>
    </row>
    <row r="10" spans="1:8" ht="19.5" customHeight="1">
      <c r="A10" s="3"/>
      <c r="B10" s="844"/>
      <c r="C10" s="151" t="s">
        <v>90</v>
      </c>
      <c r="D10" s="847"/>
      <c r="E10" s="849"/>
      <c r="F10" s="801"/>
      <c r="G10" s="802"/>
      <c r="H10" s="3"/>
    </row>
    <row r="11" spans="1:8" ht="19.5" customHeight="1">
      <c r="A11" s="3"/>
      <c r="B11" s="844"/>
      <c r="C11" s="91"/>
      <c r="D11" s="247"/>
      <c r="E11" s="155"/>
      <c r="F11" s="119">
        <f aca="true" t="shared" si="0" ref="F11:F21">D11*E11</f>
        <v>0</v>
      </c>
      <c r="G11" s="74"/>
      <c r="H11" s="3"/>
    </row>
    <row r="12" spans="1:8" ht="19.5" customHeight="1">
      <c r="A12" s="3"/>
      <c r="B12" s="844"/>
      <c r="C12" s="91"/>
      <c r="D12" s="247"/>
      <c r="E12" s="155"/>
      <c r="F12" s="119">
        <f t="shared" si="0"/>
        <v>0</v>
      </c>
      <c r="G12" s="74"/>
      <c r="H12" s="3"/>
    </row>
    <row r="13" spans="1:8" ht="19.5" customHeight="1">
      <c r="A13" s="3"/>
      <c r="B13" s="844"/>
      <c r="C13" s="91"/>
      <c r="D13" s="486"/>
      <c r="E13" s="155"/>
      <c r="F13" s="119">
        <f t="shared" si="0"/>
        <v>0</v>
      </c>
      <c r="G13" s="74"/>
      <c r="H13" s="3"/>
    </row>
    <row r="14" spans="1:8" ht="19.5" customHeight="1">
      <c r="A14" s="3"/>
      <c r="B14" s="844"/>
      <c r="C14" s="91"/>
      <c r="D14" s="247"/>
      <c r="E14" s="155"/>
      <c r="F14" s="119">
        <f t="shared" si="0"/>
        <v>0</v>
      </c>
      <c r="G14" s="74"/>
      <c r="H14" s="3"/>
    </row>
    <row r="15" spans="1:8" ht="19.5" customHeight="1">
      <c r="A15" s="3"/>
      <c r="B15" s="844"/>
      <c r="C15" s="91"/>
      <c r="D15" s="486"/>
      <c r="E15" s="155"/>
      <c r="F15" s="119">
        <f t="shared" si="0"/>
        <v>0</v>
      </c>
      <c r="G15" s="74"/>
      <c r="H15" s="3"/>
    </row>
    <row r="16" spans="1:8" ht="19.5" customHeight="1">
      <c r="A16" s="3"/>
      <c r="B16" s="844"/>
      <c r="C16" s="91"/>
      <c r="D16" s="247"/>
      <c r="E16" s="155"/>
      <c r="F16" s="119">
        <f t="shared" si="0"/>
        <v>0</v>
      </c>
      <c r="G16" s="74"/>
      <c r="H16" s="3"/>
    </row>
    <row r="17" spans="1:8" ht="19.5" customHeight="1">
      <c r="A17" s="3"/>
      <c r="B17" s="844"/>
      <c r="C17" s="91"/>
      <c r="D17" s="247"/>
      <c r="E17" s="155"/>
      <c r="F17" s="119">
        <f t="shared" si="0"/>
        <v>0</v>
      </c>
      <c r="G17" s="74"/>
      <c r="H17" s="3"/>
    </row>
    <row r="18" spans="1:8" ht="19.5" customHeight="1">
      <c r="A18" s="3"/>
      <c r="B18" s="844"/>
      <c r="C18" s="91"/>
      <c r="D18" s="486"/>
      <c r="E18" s="155"/>
      <c r="F18" s="119">
        <f t="shared" si="0"/>
        <v>0</v>
      </c>
      <c r="G18" s="74"/>
      <c r="H18" s="3"/>
    </row>
    <row r="19" spans="1:8" ht="19.5" customHeight="1">
      <c r="A19" s="3"/>
      <c r="B19" s="844"/>
      <c r="C19" s="91"/>
      <c r="D19" s="486"/>
      <c r="E19" s="155"/>
      <c r="F19" s="119">
        <f t="shared" si="0"/>
        <v>0</v>
      </c>
      <c r="G19" s="74"/>
      <c r="H19" s="3"/>
    </row>
    <row r="20" spans="1:8" ht="19.5" customHeight="1">
      <c r="A20" s="3"/>
      <c r="B20" s="844"/>
      <c r="C20" s="91"/>
      <c r="D20" s="247"/>
      <c r="E20" s="155"/>
      <c r="F20" s="119">
        <f t="shared" si="0"/>
        <v>0</v>
      </c>
      <c r="G20" s="74"/>
      <c r="H20" s="3"/>
    </row>
    <row r="21" spans="1:8" ht="19.5" customHeight="1">
      <c r="A21" s="3"/>
      <c r="B21" s="844"/>
      <c r="C21" s="138"/>
      <c r="D21" s="247"/>
      <c r="E21" s="155"/>
      <c r="F21" s="119">
        <f t="shared" si="0"/>
        <v>0</v>
      </c>
      <c r="G21" s="74"/>
      <c r="H21" s="3"/>
    </row>
    <row r="22" spans="1:8" ht="16.5" thickBot="1">
      <c r="A22" s="3"/>
      <c r="B22" s="845"/>
      <c r="C22" s="92" t="s">
        <v>91</v>
      </c>
      <c r="D22" s="251"/>
      <c r="E22" s="154"/>
      <c r="F22" s="157">
        <f>SUM(F11:F21)</f>
        <v>0</v>
      </c>
      <c r="G22" s="396">
        <f>SUM(G11:G21)</f>
        <v>0</v>
      </c>
      <c r="H22" s="3"/>
    </row>
    <row r="23" spans="1:10" ht="16.5" thickBot="1">
      <c r="A23" s="3"/>
      <c r="B23" s="3"/>
      <c r="C23" s="3"/>
      <c r="D23" s="3"/>
      <c r="E23" s="3"/>
      <c r="F23" s="3"/>
      <c r="G23" s="122"/>
      <c r="H23" s="3"/>
      <c r="I23" s="8"/>
      <c r="J23" s="8"/>
    </row>
    <row r="24" spans="1:10" ht="16.5" thickBot="1">
      <c r="A24" s="3"/>
      <c r="B24" s="3"/>
      <c r="C24" s="9" t="s">
        <v>14</v>
      </c>
      <c r="D24" s="36">
        <f>G22</f>
        <v>0</v>
      </c>
      <c r="E24" s="136"/>
      <c r="F24" s="3"/>
      <c r="G24" s="122"/>
      <c r="H24" s="3"/>
      <c r="I24" s="8"/>
      <c r="J24" s="8"/>
    </row>
    <row r="25" spans="1:10" ht="15.75">
      <c r="A25" s="3"/>
      <c r="B25" s="3"/>
      <c r="C25" s="9"/>
      <c r="D25" s="137"/>
      <c r="E25" s="136"/>
      <c r="F25" s="3"/>
      <c r="G25" s="122"/>
      <c r="H25" s="3"/>
      <c r="I25" s="8"/>
      <c r="J25" s="8"/>
    </row>
    <row r="26" spans="1:10" ht="15.75">
      <c r="A26" s="3"/>
      <c r="B26" s="850"/>
      <c r="C26" s="850"/>
      <c r="D26" s="850"/>
      <c r="E26" s="850"/>
      <c r="F26" s="850"/>
      <c r="G26" s="850"/>
      <c r="H26" s="3"/>
      <c r="I26" s="8"/>
      <c r="J26" s="8"/>
    </row>
    <row r="27" spans="1:7" ht="15.75">
      <c r="A27" s="3"/>
      <c r="B27" s="3" t="s">
        <v>557</v>
      </c>
      <c r="C27" s="411"/>
      <c r="D27" s="411"/>
      <c r="E27" s="411"/>
      <c r="F27" s="411"/>
      <c r="G27" s="411"/>
    </row>
    <row r="28" spans="1:7" ht="15.75">
      <c r="A28" s="3"/>
      <c r="B28" s="3"/>
      <c r="C28" s="411"/>
      <c r="D28" s="411"/>
      <c r="E28" s="411"/>
      <c r="F28" s="411"/>
      <c r="G28" s="411"/>
    </row>
    <row r="29" spans="1:7" ht="15.75">
      <c r="A29" s="3"/>
      <c r="B29" s="3"/>
      <c r="C29" s="411"/>
      <c r="D29" s="411"/>
      <c r="E29" s="411"/>
      <c r="F29" s="411"/>
      <c r="G29" s="411"/>
    </row>
    <row r="30" spans="1:7" ht="15.75">
      <c r="A30" s="3"/>
      <c r="B30" s="3" t="s">
        <v>558</v>
      </c>
      <c r="C30" s="434"/>
      <c r="D30" s="434"/>
      <c r="E30" s="434"/>
      <c r="F30" s="434"/>
      <c r="G30" s="434"/>
    </row>
    <row r="31" spans="1:8" ht="15.75">
      <c r="A31" s="3"/>
      <c r="B31" s="41"/>
      <c r="C31" s="39"/>
      <c r="D31" s="39"/>
      <c r="E31" s="39"/>
      <c r="F31" s="39"/>
      <c r="G31" s="39"/>
      <c r="H31" s="3"/>
    </row>
    <row r="32" spans="1:8" ht="15.75">
      <c r="A32" s="3"/>
      <c r="B32" s="40"/>
      <c r="C32" s="40"/>
      <c r="D32" s="40"/>
      <c r="E32" s="40"/>
      <c r="F32" s="40"/>
      <c r="G32" s="40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  <row r="37" spans="1:8" ht="15.75">
      <c r="A37" s="3"/>
      <c r="B37" s="3"/>
      <c r="C37" s="3"/>
      <c r="D37" s="3"/>
      <c r="E37" s="3"/>
      <c r="F37" s="3"/>
      <c r="G37" s="3"/>
      <c r="H37" s="3"/>
    </row>
    <row r="38" spans="1:8" ht="15.75">
      <c r="A38" s="3"/>
      <c r="B38" s="3"/>
      <c r="C38" s="3"/>
      <c r="D38" s="3"/>
      <c r="E38" s="3"/>
      <c r="F38" s="3"/>
      <c r="G38" s="3"/>
      <c r="H38" s="3"/>
    </row>
    <row r="39" spans="1:8" ht="15.75">
      <c r="A39" s="3"/>
      <c r="B39" s="3"/>
      <c r="C39" s="3"/>
      <c r="D39" s="3"/>
      <c r="E39" s="3"/>
      <c r="F39" s="3"/>
      <c r="G39" s="3"/>
      <c r="H39" s="3"/>
    </row>
    <row r="40" spans="1:8" ht="15.75">
      <c r="A40" s="3"/>
      <c r="B40" s="3"/>
      <c r="C40" s="3"/>
      <c r="D40" s="3"/>
      <c r="E40" s="3"/>
      <c r="F40" s="3"/>
      <c r="G40" s="3"/>
      <c r="H40" s="3"/>
    </row>
    <row r="41" spans="1:8" ht="15.75">
      <c r="A41" s="3"/>
      <c r="B41" s="3"/>
      <c r="C41" s="3"/>
      <c r="D41" s="3"/>
      <c r="E41" s="3"/>
      <c r="F41" s="3"/>
      <c r="G41" s="3"/>
      <c r="H41" s="3"/>
    </row>
    <row r="42" spans="1:8" ht="15.75">
      <c r="A42" s="3"/>
      <c r="B42" s="3"/>
      <c r="C42" s="3"/>
      <c r="D42" s="3"/>
      <c r="E42" s="3"/>
      <c r="F42" s="3"/>
      <c r="G42" s="3"/>
      <c r="H42" s="3"/>
    </row>
    <row r="43" spans="1:8" ht="15.75">
      <c r="A43" s="3"/>
      <c r="B43" s="3"/>
      <c r="C43" s="3"/>
      <c r="D43" s="3"/>
      <c r="E43" s="3"/>
      <c r="F43" s="3"/>
      <c r="G43" s="3"/>
      <c r="H43" s="3"/>
    </row>
    <row r="44" spans="1:8" ht="15.75">
      <c r="A44" s="3"/>
      <c r="B44" s="3"/>
      <c r="C44" s="3"/>
      <c r="D44" s="3"/>
      <c r="E44" s="3"/>
      <c r="F44" s="3"/>
      <c r="G44" s="3"/>
      <c r="H44" s="3"/>
    </row>
    <row r="45" spans="1:8" ht="15.75">
      <c r="A45" s="3"/>
      <c r="B45" s="3"/>
      <c r="C45" s="3"/>
      <c r="D45" s="3"/>
      <c r="E45" s="3"/>
      <c r="F45" s="3"/>
      <c r="G45" s="3"/>
      <c r="H45" s="3"/>
    </row>
    <row r="46" spans="1:8" ht="15.75">
      <c r="A46" s="3"/>
      <c r="B46" s="3"/>
      <c r="C46" s="3"/>
      <c r="D46" s="3"/>
      <c r="E46" s="3"/>
      <c r="F46" s="3"/>
      <c r="G46" s="3"/>
      <c r="H46" s="3"/>
    </row>
    <row r="47" spans="1:8" ht="15.75">
      <c r="A47" s="3"/>
      <c r="B47" s="3"/>
      <c r="C47" s="3"/>
      <c r="D47" s="3"/>
      <c r="E47" s="3"/>
      <c r="F47" s="3"/>
      <c r="G47" s="3"/>
      <c r="H47" s="3"/>
    </row>
    <row r="48" spans="1:8" ht="15.75">
      <c r="A48" s="3"/>
      <c r="B48" s="3"/>
      <c r="C48" s="3"/>
      <c r="D48" s="3"/>
      <c r="E48" s="3"/>
      <c r="F48" s="3"/>
      <c r="G48" s="3"/>
      <c r="H48" s="3"/>
    </row>
    <row r="49" spans="1:8" ht="15.75">
      <c r="A49" s="3"/>
      <c r="B49" s="3"/>
      <c r="C49" s="3"/>
      <c r="D49" s="3"/>
      <c r="E49" s="3"/>
      <c r="F49" s="3"/>
      <c r="G49" s="3"/>
      <c r="H49" s="3"/>
    </row>
    <row r="50" spans="1:8" ht="15.75">
      <c r="A50" s="3"/>
      <c r="B50" s="3"/>
      <c r="C50" s="3"/>
      <c r="D50" s="3"/>
      <c r="E50" s="3"/>
      <c r="F50" s="3"/>
      <c r="G50" s="3"/>
      <c r="H50" s="3"/>
    </row>
    <row r="51" spans="1:8" ht="15.75">
      <c r="A51" s="3"/>
      <c r="B51" s="3"/>
      <c r="C51" s="3"/>
      <c r="D51" s="3"/>
      <c r="E51" s="3"/>
      <c r="F51" s="3"/>
      <c r="G51" s="3"/>
      <c r="H51" s="3"/>
    </row>
    <row r="52" spans="1:8" ht="15.75">
      <c r="A52" s="3"/>
      <c r="B52" s="3"/>
      <c r="C52" s="3"/>
      <c r="D52" s="3"/>
      <c r="E52" s="3"/>
      <c r="F52" s="3"/>
      <c r="G52" s="3"/>
      <c r="H52" s="3"/>
    </row>
    <row r="53" spans="1:8" ht="15.75">
      <c r="A53" s="3"/>
      <c r="B53" s="3"/>
      <c r="C53" s="3"/>
      <c r="D53" s="3"/>
      <c r="E53" s="3"/>
      <c r="F53" s="3"/>
      <c r="G53" s="3"/>
      <c r="H53" s="3"/>
    </row>
    <row r="54" spans="1:8" ht="15.75">
      <c r="A54" s="3"/>
      <c r="B54" s="3"/>
      <c r="C54" s="3"/>
      <c r="D54" s="3"/>
      <c r="E54" s="3"/>
      <c r="F54" s="3"/>
      <c r="G54" s="3"/>
      <c r="H54" s="3"/>
    </row>
    <row r="55" spans="1:8" ht="15.75">
      <c r="A55" s="3"/>
      <c r="B55" s="3"/>
      <c r="C55" s="3"/>
      <c r="D55" s="3"/>
      <c r="E55" s="3"/>
      <c r="F55" s="3"/>
      <c r="G55" s="3"/>
      <c r="H55" s="3"/>
    </row>
    <row r="56" spans="1:8" ht="15.75">
      <c r="A56" s="3"/>
      <c r="B56" s="3"/>
      <c r="C56" s="3"/>
      <c r="D56" s="3"/>
      <c r="E56" s="3"/>
      <c r="F56" s="3"/>
      <c r="G56" s="3"/>
      <c r="H56" s="3"/>
    </row>
    <row r="57" spans="1:8" ht="15.75">
      <c r="A57" s="3"/>
      <c r="B57" s="3"/>
      <c r="C57" s="3"/>
      <c r="D57" s="3"/>
      <c r="E57" s="3"/>
      <c r="F57" s="3"/>
      <c r="G57" s="3"/>
      <c r="H57" s="3"/>
    </row>
    <row r="58" spans="1:8" ht="15.75">
      <c r="A58" s="3"/>
      <c r="B58" s="3"/>
      <c r="C58" s="3"/>
      <c r="D58" s="3"/>
      <c r="E58" s="3"/>
      <c r="F58" s="3"/>
      <c r="G58" s="3"/>
      <c r="H58" s="3"/>
    </row>
    <row r="59" spans="1:8" ht="15.75">
      <c r="A59" s="3"/>
      <c r="B59" s="3"/>
      <c r="C59" s="3"/>
      <c r="D59" s="3"/>
      <c r="E59" s="3"/>
      <c r="F59" s="3"/>
      <c r="G59" s="3"/>
      <c r="H59" s="3"/>
    </row>
    <row r="60" spans="1:8" ht="15.75">
      <c r="A60" s="3"/>
      <c r="B60" s="3"/>
      <c r="C60" s="3"/>
      <c r="D60" s="3"/>
      <c r="E60" s="3"/>
      <c r="F60" s="3"/>
      <c r="G60" s="3"/>
      <c r="H60" s="3"/>
    </row>
    <row r="61" spans="1:8" ht="15.75">
      <c r="A61" s="3"/>
      <c r="B61" s="3"/>
      <c r="C61" s="3"/>
      <c r="D61" s="3"/>
      <c r="E61" s="3"/>
      <c r="F61" s="3"/>
      <c r="G61" s="3"/>
      <c r="H61" s="3"/>
    </row>
    <row r="62" spans="1:8" ht="15.75">
      <c r="A62" s="3"/>
      <c r="B62" s="3"/>
      <c r="C62" s="3"/>
      <c r="D62" s="3"/>
      <c r="E62" s="3"/>
      <c r="F62" s="3"/>
      <c r="G62" s="3"/>
      <c r="H62" s="3"/>
    </row>
    <row r="63" spans="1:8" ht="15.75">
      <c r="A63" s="3"/>
      <c r="B63" s="3"/>
      <c r="C63" s="3"/>
      <c r="D63" s="3"/>
      <c r="E63" s="3"/>
      <c r="F63" s="3"/>
      <c r="G63" s="3"/>
      <c r="H63" s="3"/>
    </row>
    <row r="64" spans="1:8" ht="15.75">
      <c r="A64" s="3"/>
      <c r="B64" s="3"/>
      <c r="C64" s="3"/>
      <c r="D64" s="3"/>
      <c r="E64" s="3"/>
      <c r="F64" s="3"/>
      <c r="G64" s="3"/>
      <c r="H64" s="3"/>
    </row>
    <row r="65" spans="1:8" ht="15.75">
      <c r="A65" s="3"/>
      <c r="B65" s="3"/>
      <c r="C65" s="3"/>
      <c r="D65" s="3"/>
      <c r="E65" s="3"/>
      <c r="F65" s="3"/>
      <c r="G65" s="3"/>
      <c r="H65" s="3"/>
    </row>
    <row r="66" spans="1:8" ht="15.75">
      <c r="A66" s="3"/>
      <c r="B66" s="3"/>
      <c r="C66" s="3"/>
      <c r="D66" s="3"/>
      <c r="E66" s="3"/>
      <c r="F66" s="3"/>
      <c r="G66" s="3"/>
      <c r="H66" s="3"/>
    </row>
    <row r="67" spans="1:8" ht="15.75">
      <c r="A67" s="3"/>
      <c r="B67" s="3"/>
      <c r="C67" s="3"/>
      <c r="D67" s="3"/>
      <c r="E67" s="3"/>
      <c r="F67" s="3"/>
      <c r="G67" s="3"/>
      <c r="H67" s="3"/>
    </row>
    <row r="68" spans="1:8" ht="15.75">
      <c r="A68" s="3"/>
      <c r="B68" s="3"/>
      <c r="C68" s="3"/>
      <c r="D68" s="3"/>
      <c r="E68" s="3"/>
      <c r="F68" s="3"/>
      <c r="G68" s="3"/>
      <c r="H68" s="3"/>
    </row>
    <row r="69" spans="1:8" ht="15.75">
      <c r="A69" s="3"/>
      <c r="B69" s="3"/>
      <c r="C69" s="3"/>
      <c r="D69" s="3"/>
      <c r="E69" s="3"/>
      <c r="F69" s="3"/>
      <c r="G69" s="3"/>
      <c r="H69" s="3"/>
    </row>
    <row r="70" spans="1:8" ht="15.75">
      <c r="A70" s="3"/>
      <c r="B70" s="3"/>
      <c r="C70" s="3"/>
      <c r="D70" s="3"/>
      <c r="E70" s="3"/>
      <c r="F70" s="3"/>
      <c r="G70" s="3"/>
      <c r="H70" s="3"/>
    </row>
    <row r="71" spans="1:8" ht="15.75">
      <c r="A71" s="3"/>
      <c r="B71" s="3"/>
      <c r="C71" s="3"/>
      <c r="D71" s="3"/>
      <c r="E71" s="3"/>
      <c r="F71" s="3"/>
      <c r="G71" s="3"/>
      <c r="H71" s="3"/>
    </row>
    <row r="72" spans="1:8" ht="15.75">
      <c r="A72" s="3"/>
      <c r="B72" s="3"/>
      <c r="C72" s="3"/>
      <c r="D72" s="3"/>
      <c r="E72" s="3"/>
      <c r="F72" s="3"/>
      <c r="G72" s="3"/>
      <c r="H72" s="3"/>
    </row>
    <row r="73" spans="1:8" ht="15.75">
      <c r="A73" s="3"/>
      <c r="B73" s="3"/>
      <c r="C73" s="3"/>
      <c r="D73" s="3"/>
      <c r="E73" s="3"/>
      <c r="F73" s="3"/>
      <c r="G73" s="3"/>
      <c r="H73" s="3"/>
    </row>
    <row r="74" spans="1:8" ht="15.75">
      <c r="A74" s="3"/>
      <c r="B74" s="3"/>
      <c r="C74" s="3"/>
      <c r="D74" s="3"/>
      <c r="E74" s="3"/>
      <c r="F74" s="3"/>
      <c r="G74" s="3"/>
      <c r="H74" s="3"/>
    </row>
    <row r="75" spans="1:8" ht="15.75">
      <c r="A75" s="3"/>
      <c r="B75" s="3"/>
      <c r="C75" s="3"/>
      <c r="D75" s="3"/>
      <c r="E75" s="3"/>
      <c r="F75" s="3"/>
      <c r="G75" s="3"/>
      <c r="H75" s="3"/>
    </row>
    <row r="76" spans="1:8" ht="15.75">
      <c r="A76" s="3"/>
      <c r="B76" s="3"/>
      <c r="C76" s="3"/>
      <c r="D76" s="3"/>
      <c r="E76" s="3"/>
      <c r="F76" s="3"/>
      <c r="G76" s="3"/>
      <c r="H76" s="3"/>
    </row>
    <row r="77" spans="1:8" ht="15.75">
      <c r="A77" s="3"/>
      <c r="B77" s="3"/>
      <c r="C77" s="3"/>
      <c r="D77" s="3"/>
      <c r="E77" s="3"/>
      <c r="F77" s="3"/>
      <c r="G77" s="3"/>
      <c r="H77" s="3"/>
    </row>
    <row r="78" spans="1:8" ht="15.75">
      <c r="A78" s="3"/>
      <c r="B78" s="3"/>
      <c r="C78" s="3"/>
      <c r="D78" s="3"/>
      <c r="E78" s="3"/>
      <c r="F78" s="3"/>
      <c r="G78" s="3"/>
      <c r="H78" s="3"/>
    </row>
    <row r="79" spans="1:8" ht="15.75">
      <c r="A79" s="3"/>
      <c r="B79" s="3"/>
      <c r="C79" s="3"/>
      <c r="D79" s="3"/>
      <c r="E79" s="3"/>
      <c r="F79" s="3"/>
      <c r="G79" s="3"/>
      <c r="H79" s="3"/>
    </row>
    <row r="80" spans="1:8" ht="15.75">
      <c r="A80" s="3"/>
      <c r="B80" s="3"/>
      <c r="C80" s="3"/>
      <c r="D80" s="3"/>
      <c r="E80" s="3"/>
      <c r="F80" s="3"/>
      <c r="G80" s="3"/>
      <c r="H80" s="3"/>
    </row>
    <row r="81" spans="1:8" ht="15.75">
      <c r="A81" s="3"/>
      <c r="B81" s="3"/>
      <c r="C81" s="3"/>
      <c r="D81" s="3"/>
      <c r="E81" s="3"/>
      <c r="F81" s="3"/>
      <c r="G81" s="3"/>
      <c r="H81" s="3"/>
    </row>
    <row r="82" spans="1:8" ht="15.75">
      <c r="A82" s="3"/>
      <c r="B82" s="3"/>
      <c r="C82" s="3"/>
      <c r="D82" s="3"/>
      <c r="E82" s="3"/>
      <c r="F82" s="3"/>
      <c r="G82" s="3"/>
      <c r="H82" s="3"/>
    </row>
    <row r="83" spans="1:8" ht="15.75">
      <c r="A83" s="3"/>
      <c r="B83" s="3"/>
      <c r="C83" s="3"/>
      <c r="D83" s="3"/>
      <c r="E83" s="3"/>
      <c r="F83" s="3"/>
      <c r="G83" s="3"/>
      <c r="H83" s="3"/>
    </row>
    <row r="84" spans="1:8" ht="15.75">
      <c r="A84" s="3"/>
      <c r="B84" s="3"/>
      <c r="C84" s="3"/>
      <c r="D84" s="3"/>
      <c r="E84" s="3"/>
      <c r="F84" s="3"/>
      <c r="G84" s="3"/>
      <c r="H84" s="3"/>
    </row>
    <row r="85" spans="1:8" ht="15.75">
      <c r="A85" s="3"/>
      <c r="B85" s="3"/>
      <c r="C85" s="3"/>
      <c r="D85" s="3"/>
      <c r="E85" s="3"/>
      <c r="F85" s="3"/>
      <c r="G85" s="3"/>
      <c r="H85" s="3"/>
    </row>
    <row r="86" spans="1:8" ht="15.75">
      <c r="A86" s="3"/>
      <c r="B86" s="3"/>
      <c r="C86" s="3"/>
      <c r="D86" s="3"/>
      <c r="E86" s="3"/>
      <c r="F86" s="3"/>
      <c r="G86" s="3"/>
      <c r="H86" s="3"/>
    </row>
    <row r="87" spans="1:8" ht="15.75">
      <c r="A87" s="3"/>
      <c r="B87" s="3"/>
      <c r="C87" s="3"/>
      <c r="D87" s="3"/>
      <c r="E87" s="3"/>
      <c r="F87" s="3"/>
      <c r="G87" s="3"/>
      <c r="H87" s="3"/>
    </row>
    <row r="88" spans="1:8" ht="15.75">
      <c r="A88" s="3"/>
      <c r="B88" s="3"/>
      <c r="C88" s="3"/>
      <c r="D88" s="3"/>
      <c r="E88" s="3"/>
      <c r="F88" s="3"/>
      <c r="G88" s="3"/>
      <c r="H88" s="3"/>
    </row>
    <row r="89" spans="1:8" ht="15.75">
      <c r="A89" s="3"/>
      <c r="B89" s="3"/>
      <c r="C89" s="3"/>
      <c r="D89" s="3"/>
      <c r="E89" s="3"/>
      <c r="F89" s="3"/>
      <c r="G89" s="3"/>
      <c r="H89" s="3"/>
    </row>
    <row r="90" spans="1:8" ht="15.75">
      <c r="A90" s="3"/>
      <c r="B90" s="3"/>
      <c r="C90" s="3"/>
      <c r="D90" s="3"/>
      <c r="E90" s="3"/>
      <c r="F90" s="3"/>
      <c r="G90" s="3"/>
      <c r="H90" s="3"/>
    </row>
    <row r="91" spans="1:8" ht="15.75">
      <c r="A91" s="3"/>
      <c r="B91" s="3"/>
      <c r="C91" s="3"/>
      <c r="D91" s="3"/>
      <c r="E91" s="3"/>
      <c r="F91" s="3"/>
      <c r="G91" s="3"/>
      <c r="H91" s="3"/>
    </row>
    <row r="92" spans="1:8" ht="15.75">
      <c r="A92" s="3"/>
      <c r="B92" s="3"/>
      <c r="C92" s="3"/>
      <c r="D92" s="3"/>
      <c r="E92" s="3"/>
      <c r="F92" s="3"/>
      <c r="G92" s="3"/>
      <c r="H92" s="3"/>
    </row>
    <row r="93" spans="1:8" ht="15.75">
      <c r="A93" s="3"/>
      <c r="B93" s="3"/>
      <c r="C93" s="3"/>
      <c r="D93" s="3"/>
      <c r="E93" s="3"/>
      <c r="F93" s="3"/>
      <c r="G93" s="3"/>
      <c r="H93" s="3"/>
    </row>
    <row r="94" spans="1:8" ht="15.75">
      <c r="A94" s="3"/>
      <c r="B94" s="3"/>
      <c r="C94" s="3"/>
      <c r="D94" s="3"/>
      <c r="E94" s="3"/>
      <c r="F94" s="3"/>
      <c r="G94" s="3"/>
      <c r="H94" s="3"/>
    </row>
    <row r="95" spans="1:8" ht="15.75">
      <c r="A95" s="3"/>
      <c r="B95" s="3"/>
      <c r="C95" s="3"/>
      <c r="D95" s="3"/>
      <c r="E95" s="3"/>
      <c r="F95" s="3"/>
      <c r="G95" s="3"/>
      <c r="H95" s="3"/>
    </row>
    <row r="96" spans="1:8" ht="15.75">
      <c r="A96" s="3"/>
      <c r="B96" s="3"/>
      <c r="C96" s="3"/>
      <c r="D96" s="3"/>
      <c r="E96" s="3"/>
      <c r="F96" s="3"/>
      <c r="G96" s="3"/>
      <c r="H96" s="3"/>
    </row>
    <row r="97" spans="1:8" ht="15.75">
      <c r="A97" s="3"/>
      <c r="B97" s="3"/>
      <c r="C97" s="3"/>
      <c r="D97" s="3"/>
      <c r="E97" s="3"/>
      <c r="F97" s="3"/>
      <c r="G97" s="3"/>
      <c r="H97" s="3"/>
    </row>
    <row r="98" spans="1:8" ht="15.75">
      <c r="A98" s="3"/>
      <c r="B98" s="3"/>
      <c r="C98" s="3"/>
      <c r="D98" s="3"/>
      <c r="E98" s="3"/>
      <c r="F98" s="3"/>
      <c r="G98" s="3"/>
      <c r="H98" s="3"/>
    </row>
    <row r="99" spans="1:8" ht="15.75">
      <c r="A99" s="3"/>
      <c r="B99" s="3"/>
      <c r="C99" s="3"/>
      <c r="D99" s="3"/>
      <c r="E99" s="3"/>
      <c r="F99" s="3"/>
      <c r="G99" s="3"/>
      <c r="H99" s="3"/>
    </row>
    <row r="100" spans="1:8" ht="15.75">
      <c r="A100" s="3"/>
      <c r="B100" s="3"/>
      <c r="C100" s="3"/>
      <c r="D100" s="3"/>
      <c r="E100" s="3"/>
      <c r="F100" s="3"/>
      <c r="G100" s="3"/>
      <c r="H100" s="3"/>
    </row>
    <row r="101" spans="1:8" ht="15.75">
      <c r="A101" s="3"/>
      <c r="B101" s="3"/>
      <c r="C101" s="3"/>
      <c r="D101" s="3"/>
      <c r="E101" s="3"/>
      <c r="F101" s="3"/>
      <c r="G101" s="3"/>
      <c r="H101" s="3"/>
    </row>
    <row r="102" spans="1:8" ht="15.75">
      <c r="A102" s="3"/>
      <c r="B102" s="3"/>
      <c r="C102" s="3"/>
      <c r="D102" s="3"/>
      <c r="E102" s="3"/>
      <c r="F102" s="3"/>
      <c r="G102" s="3"/>
      <c r="H102" s="3"/>
    </row>
    <row r="103" spans="1:8" ht="15.75">
      <c r="A103" s="3"/>
      <c r="B103" s="3"/>
      <c r="C103" s="3"/>
      <c r="D103" s="3"/>
      <c r="E103" s="3"/>
      <c r="F103" s="3"/>
      <c r="G103" s="3"/>
      <c r="H103" s="3"/>
    </row>
    <row r="104" spans="1:8" ht="15.75">
      <c r="A104" s="3"/>
      <c r="B104" s="3"/>
      <c r="C104" s="3"/>
      <c r="D104" s="3"/>
      <c r="E104" s="3"/>
      <c r="F104" s="3"/>
      <c r="G104" s="3"/>
      <c r="H104" s="3"/>
    </row>
    <row r="105" spans="1:8" ht="15.75">
      <c r="A105" s="3"/>
      <c r="B105" s="3"/>
      <c r="C105" s="3"/>
      <c r="D105" s="3"/>
      <c r="E105" s="3"/>
      <c r="F105" s="3"/>
      <c r="G105" s="3"/>
      <c r="H105" s="3"/>
    </row>
    <row r="106" spans="1:8" ht="15.75">
      <c r="A106" s="3"/>
      <c r="B106" s="3"/>
      <c r="C106" s="3"/>
      <c r="D106" s="3"/>
      <c r="E106" s="3"/>
      <c r="F106" s="3"/>
      <c r="G106" s="3"/>
      <c r="H106" s="3"/>
    </row>
    <row r="107" spans="1:8" ht="15.75">
      <c r="A107" s="3"/>
      <c r="B107" s="3"/>
      <c r="C107" s="3"/>
      <c r="D107" s="3"/>
      <c r="E107" s="3"/>
      <c r="F107" s="3"/>
      <c r="G107" s="3"/>
      <c r="H107" s="3"/>
    </row>
    <row r="108" spans="1:8" ht="15.75">
      <c r="A108" s="3"/>
      <c r="B108" s="3"/>
      <c r="C108" s="3"/>
      <c r="D108" s="3"/>
      <c r="E108" s="3"/>
      <c r="F108" s="3"/>
      <c r="G108" s="3"/>
      <c r="H108" s="3"/>
    </row>
    <row r="109" spans="1:8" ht="15.75">
      <c r="A109" s="3"/>
      <c r="B109" s="3"/>
      <c r="C109" s="3"/>
      <c r="D109" s="3"/>
      <c r="E109" s="3"/>
      <c r="F109" s="3"/>
      <c r="G109" s="3"/>
      <c r="H109" s="3"/>
    </row>
    <row r="110" spans="1:8" ht="15.75">
      <c r="A110" s="3"/>
      <c r="B110" s="3"/>
      <c r="C110" s="3"/>
      <c r="D110" s="3"/>
      <c r="E110" s="3"/>
      <c r="F110" s="3"/>
      <c r="G110" s="3"/>
      <c r="H110" s="3"/>
    </row>
    <row r="111" spans="1:8" ht="15.75">
      <c r="A111" s="3"/>
      <c r="B111" s="3"/>
      <c r="C111" s="3"/>
      <c r="D111" s="3"/>
      <c r="E111" s="3"/>
      <c r="F111" s="3"/>
      <c r="G111" s="3"/>
      <c r="H111" s="3"/>
    </row>
    <row r="112" spans="1:8" ht="15.75">
      <c r="A112" s="3"/>
      <c r="B112" s="3"/>
      <c r="C112" s="3"/>
      <c r="D112" s="3"/>
      <c r="E112" s="3"/>
      <c r="F112" s="3"/>
      <c r="G112" s="3"/>
      <c r="H112" s="3"/>
    </row>
    <row r="113" spans="1:8" ht="15.75">
      <c r="A113" s="3"/>
      <c r="B113" s="3"/>
      <c r="C113" s="3"/>
      <c r="D113" s="3"/>
      <c r="E113" s="3"/>
      <c r="F113" s="3"/>
      <c r="G113" s="3"/>
      <c r="H113" s="3"/>
    </row>
    <row r="114" spans="1:8" ht="15.75">
      <c r="A114" s="3"/>
      <c r="B114" s="3"/>
      <c r="C114" s="3"/>
      <c r="D114" s="3"/>
      <c r="E114" s="3"/>
      <c r="F114" s="3"/>
      <c r="G114" s="3"/>
      <c r="H114" s="3"/>
    </row>
    <row r="115" spans="1:8" ht="15.75">
      <c r="A115" s="3"/>
      <c r="B115" s="3"/>
      <c r="C115" s="3"/>
      <c r="D115" s="3"/>
      <c r="E115" s="3"/>
      <c r="F115" s="3"/>
      <c r="G115" s="3"/>
      <c r="H115" s="3"/>
    </row>
    <row r="116" spans="1:8" ht="15.75">
      <c r="A116" s="3"/>
      <c r="B116" s="3"/>
      <c r="C116" s="3"/>
      <c r="D116" s="3"/>
      <c r="E116" s="3"/>
      <c r="F116" s="3"/>
      <c r="G116" s="3"/>
      <c r="H116" s="3"/>
    </row>
    <row r="117" spans="1:8" ht="15.75">
      <c r="A117" s="3"/>
      <c r="B117" s="3"/>
      <c r="C117" s="3"/>
      <c r="D117" s="3"/>
      <c r="E117" s="3"/>
      <c r="F117" s="3"/>
      <c r="G117" s="3"/>
      <c r="H117" s="3"/>
    </row>
    <row r="118" spans="1:8" ht="15.75">
      <c r="A118" s="3"/>
      <c r="B118" s="3"/>
      <c r="C118" s="3"/>
      <c r="D118" s="3"/>
      <c r="E118" s="3"/>
      <c r="F118" s="3"/>
      <c r="G118" s="3"/>
      <c r="H118" s="3"/>
    </row>
    <row r="119" spans="1:8" ht="15.75">
      <c r="A119" s="3"/>
      <c r="B119" s="3"/>
      <c r="C119" s="3"/>
      <c r="D119" s="3"/>
      <c r="E119" s="3"/>
      <c r="F119" s="3"/>
      <c r="G119" s="3"/>
      <c r="H119" s="3"/>
    </row>
    <row r="120" spans="1:8" ht="15.75">
      <c r="A120" s="3"/>
      <c r="B120" s="3"/>
      <c r="C120" s="3"/>
      <c r="D120" s="3"/>
      <c r="E120" s="3"/>
      <c r="F120" s="3"/>
      <c r="G120" s="3"/>
      <c r="H120" s="3"/>
    </row>
    <row r="121" spans="1:8" ht="15.75">
      <c r="A121" s="3"/>
      <c r="B121" s="3"/>
      <c r="C121" s="3"/>
      <c r="D121" s="3"/>
      <c r="E121" s="3"/>
      <c r="F121" s="3"/>
      <c r="G121" s="3"/>
      <c r="H121" s="3"/>
    </row>
    <row r="122" spans="1:8" ht="15.75">
      <c r="A122" s="3"/>
      <c r="B122" s="3"/>
      <c r="C122" s="3"/>
      <c r="D122" s="3"/>
      <c r="E122" s="3"/>
      <c r="F122" s="3"/>
      <c r="G122" s="3"/>
      <c r="H122" s="3"/>
    </row>
    <row r="123" spans="1:8" ht="15.75">
      <c r="A123" s="3"/>
      <c r="B123" s="3"/>
      <c r="C123" s="3"/>
      <c r="D123" s="3"/>
      <c r="E123" s="3"/>
      <c r="F123" s="3"/>
      <c r="G123" s="3"/>
      <c r="H123" s="3"/>
    </row>
    <row r="124" spans="1:8" ht="15.75">
      <c r="A124" s="3"/>
      <c r="B124" s="3"/>
      <c r="C124" s="3"/>
      <c r="D124" s="3"/>
      <c r="E124" s="3"/>
      <c r="F124" s="3"/>
      <c r="G124" s="3"/>
      <c r="H124" s="3"/>
    </row>
    <row r="125" spans="1:8" ht="15.75">
      <c r="A125" s="3"/>
      <c r="B125" s="3"/>
      <c r="C125" s="3"/>
      <c r="D125" s="3"/>
      <c r="E125" s="3"/>
      <c r="F125" s="3"/>
      <c r="G125" s="3"/>
      <c r="H125" s="3"/>
    </row>
    <row r="126" spans="1:8" ht="15.75">
      <c r="A126" s="3"/>
      <c r="B126" s="3"/>
      <c r="C126" s="3"/>
      <c r="D126" s="3"/>
      <c r="E126" s="3"/>
      <c r="F126" s="3"/>
      <c r="G126" s="3"/>
      <c r="H126" s="3"/>
    </row>
    <row r="127" spans="1:8" ht="15.75">
      <c r="A127" s="3"/>
      <c r="B127" s="3"/>
      <c r="C127" s="3"/>
      <c r="D127" s="3"/>
      <c r="E127" s="3"/>
      <c r="F127" s="3"/>
      <c r="G127" s="3"/>
      <c r="H127" s="3"/>
    </row>
    <row r="128" spans="1:8" ht="15.75">
      <c r="A128" s="3"/>
      <c r="B128" s="3"/>
      <c r="C128" s="3"/>
      <c r="D128" s="3"/>
      <c r="E128" s="3"/>
      <c r="F128" s="3"/>
      <c r="G128" s="3"/>
      <c r="H128" s="3"/>
    </row>
    <row r="129" spans="1:8" ht="15.75">
      <c r="A129" s="3"/>
      <c r="B129" s="3"/>
      <c r="C129" s="3"/>
      <c r="D129" s="3"/>
      <c r="E129" s="3"/>
      <c r="F129" s="3"/>
      <c r="G129" s="3"/>
      <c r="H129" s="3"/>
    </row>
    <row r="130" spans="1:8" ht="15.75">
      <c r="A130" s="3"/>
      <c r="B130" s="3"/>
      <c r="C130" s="3"/>
      <c r="D130" s="3"/>
      <c r="E130" s="3"/>
      <c r="F130" s="3"/>
      <c r="G130" s="3"/>
      <c r="H130" s="3"/>
    </row>
    <row r="131" spans="1:8" ht="15.75">
      <c r="A131" s="3"/>
      <c r="B131" s="3"/>
      <c r="C131" s="3"/>
      <c r="D131" s="3"/>
      <c r="E131" s="3"/>
      <c r="F131" s="3"/>
      <c r="G131" s="3"/>
      <c r="H131" s="3"/>
    </row>
    <row r="132" spans="1:8" ht="15.75">
      <c r="A132" s="3"/>
      <c r="B132" s="3"/>
      <c r="C132" s="3"/>
      <c r="D132" s="3"/>
      <c r="E132" s="3"/>
      <c r="F132" s="3"/>
      <c r="G132" s="3"/>
      <c r="H132" s="3"/>
    </row>
    <row r="133" spans="1:8" ht="15.75">
      <c r="A133" s="3"/>
      <c r="B133" s="3"/>
      <c r="C133" s="3"/>
      <c r="D133" s="3"/>
      <c r="E133" s="3"/>
      <c r="F133" s="3"/>
      <c r="G133" s="3"/>
      <c r="H133" s="3"/>
    </row>
    <row r="134" spans="1:8" ht="15.75">
      <c r="A134" s="3"/>
      <c r="B134" s="3"/>
      <c r="C134" s="3"/>
      <c r="D134" s="3"/>
      <c r="E134" s="3"/>
      <c r="F134" s="3"/>
      <c r="G134" s="3"/>
      <c r="H134" s="3"/>
    </row>
    <row r="135" spans="1:8" ht="15.75">
      <c r="A135" s="3"/>
      <c r="B135" s="3"/>
      <c r="C135" s="3"/>
      <c r="D135" s="3"/>
      <c r="E135" s="3"/>
      <c r="F135" s="3"/>
      <c r="G135" s="3"/>
      <c r="H135" s="3"/>
    </row>
    <row r="136" spans="1:8" ht="15.75">
      <c r="A136" s="3"/>
      <c r="B136" s="3"/>
      <c r="C136" s="3"/>
      <c r="D136" s="3"/>
      <c r="E136" s="3"/>
      <c r="F136" s="3"/>
      <c r="G136" s="3"/>
      <c r="H136" s="3"/>
    </row>
    <row r="137" spans="1:8" ht="15.75">
      <c r="A137" s="3"/>
      <c r="B137" s="3"/>
      <c r="C137" s="3"/>
      <c r="D137" s="3"/>
      <c r="E137" s="3"/>
      <c r="F137" s="3"/>
      <c r="G137" s="3"/>
      <c r="H137" s="3"/>
    </row>
    <row r="138" spans="1:8" ht="15.75">
      <c r="A138" s="3"/>
      <c r="B138" s="3"/>
      <c r="C138" s="3"/>
      <c r="D138" s="3"/>
      <c r="E138" s="3"/>
      <c r="F138" s="3"/>
      <c r="G138" s="3"/>
      <c r="H138" s="3"/>
    </row>
    <row r="139" spans="1:8" ht="15.75">
      <c r="A139" s="3"/>
      <c r="B139" s="3"/>
      <c r="C139" s="3"/>
      <c r="D139" s="3"/>
      <c r="E139" s="3"/>
      <c r="F139" s="3"/>
      <c r="G139" s="3"/>
      <c r="H139" s="3"/>
    </row>
    <row r="140" spans="1:8" ht="15.75">
      <c r="A140" s="3"/>
      <c r="B140" s="3"/>
      <c r="C140" s="3"/>
      <c r="D140" s="3"/>
      <c r="E140" s="3"/>
      <c r="F140" s="3"/>
      <c r="G140" s="3"/>
      <c r="H140" s="3"/>
    </row>
    <row r="141" spans="1:8" ht="15.75">
      <c r="A141" s="3"/>
      <c r="B141" s="3"/>
      <c r="C141" s="3"/>
      <c r="D141" s="3"/>
      <c r="E141" s="3"/>
      <c r="F141" s="3"/>
      <c r="G141" s="3"/>
      <c r="H141" s="3"/>
    </row>
    <row r="142" spans="1:8" ht="15.75">
      <c r="A142" s="3"/>
      <c r="B142" s="3"/>
      <c r="C142" s="3"/>
      <c r="D142" s="3"/>
      <c r="E142" s="3"/>
      <c r="F142" s="3"/>
      <c r="G142" s="3"/>
      <c r="H142" s="3"/>
    </row>
    <row r="143" spans="1:8" ht="15.75">
      <c r="A143" s="3"/>
      <c r="B143" s="3"/>
      <c r="C143" s="3"/>
      <c r="D143" s="3"/>
      <c r="E143" s="3"/>
      <c r="F143" s="3"/>
      <c r="G143" s="3"/>
      <c r="H143" s="3"/>
    </row>
    <row r="144" spans="1:8" ht="15.75">
      <c r="A144" s="3"/>
      <c r="B144" s="3"/>
      <c r="C144" s="3"/>
      <c r="D144" s="3"/>
      <c r="E144" s="3"/>
      <c r="F144" s="3"/>
      <c r="G144" s="3"/>
      <c r="H144" s="3"/>
    </row>
    <row r="145" spans="1:8" ht="15.75">
      <c r="A145" s="3"/>
      <c r="B145" s="3"/>
      <c r="C145" s="3"/>
      <c r="D145" s="3"/>
      <c r="E145" s="3"/>
      <c r="F145" s="3"/>
      <c r="G145" s="3"/>
      <c r="H145" s="3"/>
    </row>
    <row r="146" spans="1:8" ht="15.75">
      <c r="A146" s="3"/>
      <c r="B146" s="3"/>
      <c r="C146" s="3"/>
      <c r="D146" s="3"/>
      <c r="E146" s="3"/>
      <c r="F146" s="3"/>
      <c r="G146" s="3"/>
      <c r="H146" s="3"/>
    </row>
    <row r="147" spans="1:8" ht="15.75">
      <c r="A147" s="3"/>
      <c r="B147" s="3"/>
      <c r="C147" s="3"/>
      <c r="D147" s="3"/>
      <c r="E147" s="3"/>
      <c r="F147" s="3"/>
      <c r="G147" s="3"/>
      <c r="H147" s="3"/>
    </row>
    <row r="148" spans="1:8" ht="15.75">
      <c r="A148" s="3"/>
      <c r="B148" s="3"/>
      <c r="C148" s="3"/>
      <c r="D148" s="3"/>
      <c r="E148" s="3"/>
      <c r="F148" s="3"/>
      <c r="G148" s="3"/>
      <c r="H148" s="3"/>
    </row>
    <row r="149" spans="1:8" ht="15.75">
      <c r="A149" s="3"/>
      <c r="B149" s="3"/>
      <c r="C149" s="3"/>
      <c r="D149" s="3"/>
      <c r="E149" s="3"/>
      <c r="F149" s="3"/>
      <c r="G149" s="3"/>
      <c r="H149" s="3"/>
    </row>
    <row r="150" spans="1:8" ht="15.75">
      <c r="A150" s="3"/>
      <c r="B150" s="3"/>
      <c r="C150" s="3"/>
      <c r="D150" s="3"/>
      <c r="E150" s="3"/>
      <c r="F150" s="3"/>
      <c r="G150" s="3"/>
      <c r="H150" s="3"/>
    </row>
    <row r="151" spans="1:8" ht="15.75">
      <c r="A151" s="3"/>
      <c r="B151" s="3"/>
      <c r="C151" s="3"/>
      <c r="D151" s="3"/>
      <c r="E151" s="3"/>
      <c r="F151" s="3"/>
      <c r="G151" s="3"/>
      <c r="H151" s="3"/>
    </row>
    <row r="152" spans="1:8" ht="15.75">
      <c r="A152" s="3"/>
      <c r="B152" s="3"/>
      <c r="C152" s="3"/>
      <c r="D152" s="3"/>
      <c r="E152" s="3"/>
      <c r="F152" s="3"/>
      <c r="G152" s="3"/>
      <c r="H152" s="3"/>
    </row>
    <row r="153" spans="1:8" ht="15.75">
      <c r="A153" s="3"/>
      <c r="B153" s="3"/>
      <c r="C153" s="3"/>
      <c r="D153" s="3"/>
      <c r="E153" s="3"/>
      <c r="F153" s="3"/>
      <c r="G153" s="3"/>
      <c r="H153" s="3"/>
    </row>
    <row r="154" spans="1:8" ht="15.75">
      <c r="A154" s="3"/>
      <c r="B154" s="3"/>
      <c r="C154" s="3"/>
      <c r="D154" s="3"/>
      <c r="E154" s="3"/>
      <c r="F154" s="3"/>
      <c r="G154" s="3"/>
      <c r="H154" s="3"/>
    </row>
    <row r="155" spans="1:8" ht="15.75">
      <c r="A155" s="3"/>
      <c r="B155" s="3"/>
      <c r="C155" s="3"/>
      <c r="D155" s="3"/>
      <c r="E155" s="3"/>
      <c r="F155" s="3"/>
      <c r="G155" s="3"/>
      <c r="H155" s="3"/>
    </row>
    <row r="156" spans="1:8" ht="15.75">
      <c r="A156" s="3"/>
      <c r="B156" s="3"/>
      <c r="C156" s="3"/>
      <c r="D156" s="3"/>
      <c r="E156" s="3"/>
      <c r="F156" s="3"/>
      <c r="G156" s="3"/>
      <c r="H156" s="3"/>
    </row>
    <row r="157" spans="1:8" ht="15.75">
      <c r="A157" s="3"/>
      <c r="B157" s="3"/>
      <c r="C157" s="3"/>
      <c r="D157" s="3"/>
      <c r="E157" s="3"/>
      <c r="F157" s="3"/>
      <c r="G157" s="3"/>
      <c r="H157" s="3"/>
    </row>
    <row r="158" spans="1:8" ht="15.75">
      <c r="A158" s="3"/>
      <c r="B158" s="3"/>
      <c r="C158" s="3"/>
      <c r="D158" s="3"/>
      <c r="E158" s="3"/>
      <c r="F158" s="3"/>
      <c r="G158" s="3"/>
      <c r="H158" s="3"/>
    </row>
    <row r="159" spans="1:8" ht="15.75">
      <c r="A159" s="3"/>
      <c r="B159" s="3"/>
      <c r="C159" s="3"/>
      <c r="D159" s="3"/>
      <c r="E159" s="3"/>
      <c r="F159" s="3"/>
      <c r="G159" s="3"/>
      <c r="H159" s="3"/>
    </row>
    <row r="160" spans="1:8" ht="15.75">
      <c r="A160" s="3"/>
      <c r="B160" s="3"/>
      <c r="C160" s="3"/>
      <c r="D160" s="3"/>
      <c r="E160" s="3"/>
      <c r="F160" s="3"/>
      <c r="G160" s="3"/>
      <c r="H160" s="3"/>
    </row>
    <row r="161" spans="1:8" ht="15.75">
      <c r="A161" s="3"/>
      <c r="B161" s="3"/>
      <c r="C161" s="3"/>
      <c r="D161" s="3"/>
      <c r="E161" s="3"/>
      <c r="F161" s="3"/>
      <c r="G161" s="3"/>
      <c r="H161" s="3"/>
    </row>
    <row r="162" spans="1:8" ht="15.75">
      <c r="A162" s="3"/>
      <c r="B162" s="3"/>
      <c r="C162" s="3"/>
      <c r="D162" s="3"/>
      <c r="E162" s="3"/>
      <c r="F162" s="3"/>
      <c r="G162" s="3"/>
      <c r="H162" s="3"/>
    </row>
    <row r="163" spans="1:8" ht="15.75">
      <c r="A163" s="3"/>
      <c r="B163" s="3"/>
      <c r="C163" s="3"/>
      <c r="D163" s="3"/>
      <c r="E163" s="3"/>
      <c r="F163" s="3"/>
      <c r="G163" s="3"/>
      <c r="H163" s="3"/>
    </row>
    <row r="164" spans="1:8" ht="15.75">
      <c r="A164" s="3"/>
      <c r="B164" s="3"/>
      <c r="C164" s="3"/>
      <c r="D164" s="3"/>
      <c r="E164" s="3"/>
      <c r="F164" s="3"/>
      <c r="G164" s="3"/>
      <c r="H164" s="3"/>
    </row>
    <row r="165" spans="1:8" ht="15.75">
      <c r="A165" s="3"/>
      <c r="B165" s="3"/>
      <c r="C165" s="3"/>
      <c r="D165" s="3"/>
      <c r="E165" s="3"/>
      <c r="F165" s="3"/>
      <c r="G165" s="3"/>
      <c r="H165" s="3"/>
    </row>
    <row r="166" spans="1:8" ht="15.75">
      <c r="A166" s="3"/>
      <c r="B166" s="3"/>
      <c r="C166" s="3"/>
      <c r="D166" s="3"/>
      <c r="E166" s="3"/>
      <c r="F166" s="3"/>
      <c r="G166" s="3"/>
      <c r="H166" s="3"/>
    </row>
    <row r="167" spans="1:8" ht="15.75">
      <c r="A167" s="3"/>
      <c r="B167" s="3"/>
      <c r="C167" s="3"/>
      <c r="D167" s="3"/>
      <c r="E167" s="3"/>
      <c r="F167" s="3"/>
      <c r="G167" s="3"/>
      <c r="H167" s="3"/>
    </row>
    <row r="168" spans="1:8" ht="15.75">
      <c r="A168" s="3"/>
      <c r="B168" s="3"/>
      <c r="C168" s="3"/>
      <c r="D168" s="3"/>
      <c r="E168" s="3"/>
      <c r="F168" s="3"/>
      <c r="G168" s="3"/>
      <c r="H168" s="3"/>
    </row>
    <row r="169" spans="1:8" ht="15.75">
      <c r="A169" s="3"/>
      <c r="B169" s="3"/>
      <c r="C169" s="3"/>
      <c r="D169" s="3"/>
      <c r="E169" s="3"/>
      <c r="F169" s="3"/>
      <c r="G169" s="3"/>
      <c r="H169" s="3"/>
    </row>
    <row r="170" spans="1:8" ht="15.75">
      <c r="A170" s="3"/>
      <c r="B170" s="3"/>
      <c r="C170" s="3"/>
      <c r="D170" s="3"/>
      <c r="E170" s="3"/>
      <c r="F170" s="3"/>
      <c r="G170" s="3"/>
      <c r="H170" s="3"/>
    </row>
    <row r="171" spans="1:8" ht="15.75">
      <c r="A171" s="3"/>
      <c r="B171" s="3"/>
      <c r="C171" s="3"/>
      <c r="D171" s="3"/>
      <c r="E171" s="3"/>
      <c r="F171" s="3"/>
      <c r="G171" s="3"/>
      <c r="H171" s="3"/>
    </row>
    <row r="172" spans="1:8" ht="15.75">
      <c r="A172" s="3"/>
      <c r="B172" s="3"/>
      <c r="C172" s="3"/>
      <c r="D172" s="3"/>
      <c r="E172" s="3"/>
      <c r="F172" s="3"/>
      <c r="G172" s="3"/>
      <c r="H172" s="3"/>
    </row>
    <row r="173" spans="1:8" ht="15.75">
      <c r="A173" s="3"/>
      <c r="B173" s="3"/>
      <c r="C173" s="3"/>
      <c r="D173" s="3"/>
      <c r="E173" s="3"/>
      <c r="F173" s="3"/>
      <c r="G173" s="3"/>
      <c r="H173" s="3"/>
    </row>
    <row r="174" spans="1:8" ht="15.75">
      <c r="A174" s="3"/>
      <c r="B174" s="3"/>
      <c r="C174" s="3"/>
      <c r="D174" s="3"/>
      <c r="E174" s="3"/>
      <c r="F174" s="3"/>
      <c r="G174" s="3"/>
      <c r="H174" s="3"/>
    </row>
    <row r="175" spans="1:8" ht="15.75">
      <c r="A175" s="3"/>
      <c r="B175" s="3"/>
      <c r="C175" s="3"/>
      <c r="D175" s="3"/>
      <c r="E175" s="3"/>
      <c r="F175" s="3"/>
      <c r="G175" s="3"/>
      <c r="H175" s="3"/>
    </row>
    <row r="176" spans="1:8" ht="15.75">
      <c r="A176" s="3"/>
      <c r="B176" s="3"/>
      <c r="C176" s="3"/>
      <c r="D176" s="3"/>
      <c r="E176" s="3"/>
      <c r="F176" s="3"/>
      <c r="G176" s="3"/>
      <c r="H176" s="3"/>
    </row>
    <row r="177" spans="1:8" ht="15.75">
      <c r="A177" s="3"/>
      <c r="B177" s="3"/>
      <c r="C177" s="3"/>
      <c r="D177" s="3"/>
      <c r="E177" s="3"/>
      <c r="F177" s="3"/>
      <c r="G177" s="3"/>
      <c r="H177" s="3"/>
    </row>
    <row r="178" spans="1:8" ht="15.75">
      <c r="A178" s="3"/>
      <c r="B178" s="3"/>
      <c r="C178" s="3"/>
      <c r="D178" s="3"/>
      <c r="E178" s="3"/>
      <c r="F178" s="3"/>
      <c r="G178" s="3"/>
      <c r="H178" s="3"/>
    </row>
    <row r="179" spans="1:8" ht="15.75">
      <c r="A179" s="3"/>
      <c r="B179" s="3"/>
      <c r="C179" s="3"/>
      <c r="D179" s="3"/>
      <c r="E179" s="3"/>
      <c r="F179" s="3"/>
      <c r="G179" s="3"/>
      <c r="H179" s="3"/>
    </row>
    <row r="180" spans="1:8" ht="15.75">
      <c r="A180" s="3"/>
      <c r="B180" s="3"/>
      <c r="C180" s="3"/>
      <c r="D180" s="3"/>
      <c r="E180" s="3"/>
      <c r="F180" s="3"/>
      <c r="G180" s="3"/>
      <c r="H180" s="3"/>
    </row>
    <row r="181" spans="1:8" ht="15.75">
      <c r="A181" s="3"/>
      <c r="B181" s="3"/>
      <c r="C181" s="3"/>
      <c r="D181" s="3"/>
      <c r="E181" s="3"/>
      <c r="F181" s="3"/>
      <c r="G181" s="3"/>
      <c r="H181" s="3"/>
    </row>
    <row r="182" spans="1:8" ht="15.75">
      <c r="A182" s="3"/>
      <c r="B182" s="3"/>
      <c r="C182" s="3"/>
      <c r="D182" s="3"/>
      <c r="E182" s="3"/>
      <c r="F182" s="3"/>
      <c r="G182" s="3"/>
      <c r="H182" s="3"/>
    </row>
    <row r="183" spans="1:8" ht="15.75">
      <c r="A183" s="3"/>
      <c r="B183" s="3"/>
      <c r="C183" s="3"/>
      <c r="D183" s="3"/>
      <c r="E183" s="3"/>
      <c r="F183" s="3"/>
      <c r="G183" s="3"/>
      <c r="H183" s="3"/>
    </row>
    <row r="184" spans="1:8" ht="15.75">
      <c r="A184" s="3"/>
      <c r="B184" s="3"/>
      <c r="C184" s="3"/>
      <c r="D184" s="3"/>
      <c r="E184" s="3"/>
      <c r="F184" s="3"/>
      <c r="G184" s="3"/>
      <c r="H184" s="3"/>
    </row>
    <row r="185" spans="1:8" ht="15.75">
      <c r="A185" s="3"/>
      <c r="B185" s="3"/>
      <c r="C185" s="3"/>
      <c r="D185" s="3"/>
      <c r="E185" s="3"/>
      <c r="F185" s="3"/>
      <c r="G185" s="3"/>
      <c r="H185" s="3"/>
    </row>
    <row r="186" spans="1:8" ht="15.75">
      <c r="A186" s="3"/>
      <c r="B186" s="3"/>
      <c r="C186" s="3"/>
      <c r="D186" s="3"/>
      <c r="E186" s="3"/>
      <c r="F186" s="3"/>
      <c r="G186" s="3"/>
      <c r="H186" s="3"/>
    </row>
    <row r="187" spans="1:8" ht="15.75">
      <c r="A187" s="3"/>
      <c r="B187" s="3"/>
      <c r="C187" s="3"/>
      <c r="D187" s="3"/>
      <c r="E187" s="3"/>
      <c r="F187" s="3"/>
      <c r="G187" s="3"/>
      <c r="H187" s="3"/>
    </row>
    <row r="188" spans="1:8" ht="15.75">
      <c r="A188" s="3"/>
      <c r="B188" s="3"/>
      <c r="C188" s="3"/>
      <c r="D188" s="3"/>
      <c r="E188" s="3"/>
      <c r="F188" s="3"/>
      <c r="G188" s="3"/>
      <c r="H188" s="3"/>
    </row>
    <row r="189" spans="1:8" ht="15.75">
      <c r="A189" s="3"/>
      <c r="B189" s="3"/>
      <c r="C189" s="3"/>
      <c r="D189" s="3"/>
      <c r="E189" s="3"/>
      <c r="F189" s="3"/>
      <c r="G189" s="3"/>
      <c r="H189" s="3"/>
    </row>
    <row r="190" spans="1:8" ht="15.75">
      <c r="A190" s="3"/>
      <c r="B190" s="3"/>
      <c r="C190" s="3"/>
      <c r="D190" s="3"/>
      <c r="E190" s="3"/>
      <c r="F190" s="3"/>
      <c r="G190" s="3"/>
      <c r="H190" s="3"/>
    </row>
    <row r="191" spans="1:8" ht="15.75">
      <c r="A191" s="3"/>
      <c r="B191" s="3"/>
      <c r="C191" s="3"/>
      <c r="D191" s="3"/>
      <c r="E191" s="3"/>
      <c r="F191" s="3"/>
      <c r="G191" s="3"/>
      <c r="H191" s="3"/>
    </row>
    <row r="192" spans="1:8" ht="15.75">
      <c r="A192" s="3"/>
      <c r="B192" s="3"/>
      <c r="C192" s="3"/>
      <c r="D192" s="3"/>
      <c r="E192" s="3"/>
      <c r="F192" s="3"/>
      <c r="G192" s="3"/>
      <c r="H192" s="3"/>
    </row>
    <row r="193" spans="1:8" ht="15.75">
      <c r="A193" s="3"/>
      <c r="B193" s="3"/>
      <c r="C193" s="3"/>
      <c r="D193" s="3"/>
      <c r="E193" s="3"/>
      <c r="F193" s="3"/>
      <c r="G193" s="3"/>
      <c r="H193" s="3"/>
    </row>
    <row r="194" spans="1:8" ht="15.75">
      <c r="A194" s="3"/>
      <c r="B194" s="3"/>
      <c r="C194" s="3"/>
      <c r="D194" s="3"/>
      <c r="E194" s="3"/>
      <c r="F194" s="3"/>
      <c r="G194" s="3"/>
      <c r="H194" s="3"/>
    </row>
    <row r="195" spans="1:8" ht="15.75">
      <c r="A195" s="3"/>
      <c r="B195" s="3"/>
      <c r="C195" s="3"/>
      <c r="D195" s="3"/>
      <c r="E195" s="3"/>
      <c r="F195" s="3"/>
      <c r="G195" s="3"/>
      <c r="H195" s="3"/>
    </row>
    <row r="196" spans="1:8" ht="15.75">
      <c r="A196" s="3"/>
      <c r="B196" s="3"/>
      <c r="C196" s="3"/>
      <c r="D196" s="3"/>
      <c r="E196" s="3"/>
      <c r="F196" s="3"/>
      <c r="G196" s="3"/>
      <c r="H196" s="3"/>
    </row>
    <row r="197" spans="1:8" ht="15.75">
      <c r="A197" s="3"/>
      <c r="B197" s="3"/>
      <c r="C197" s="3"/>
      <c r="D197" s="3"/>
      <c r="E197" s="3"/>
      <c r="F197" s="3"/>
      <c r="G197" s="3"/>
      <c r="H197" s="3"/>
    </row>
    <row r="198" spans="1:8" ht="15.75">
      <c r="A198" s="3"/>
      <c r="B198" s="3"/>
      <c r="C198" s="3"/>
      <c r="D198" s="3"/>
      <c r="E198" s="3"/>
      <c r="F198" s="3"/>
      <c r="G198" s="3"/>
      <c r="H198" s="3"/>
    </row>
    <row r="199" spans="1:8" ht="15.75">
      <c r="A199" s="3"/>
      <c r="B199" s="3"/>
      <c r="C199" s="3"/>
      <c r="D199" s="3"/>
      <c r="E199" s="3"/>
      <c r="F199" s="3"/>
      <c r="G199" s="3"/>
      <c r="H199" s="3"/>
    </row>
    <row r="200" spans="1:8" ht="15.75">
      <c r="A200" s="3"/>
      <c r="B200" s="3"/>
      <c r="C200" s="3"/>
      <c r="D200" s="3"/>
      <c r="E200" s="3"/>
      <c r="F200" s="3"/>
      <c r="G200" s="3"/>
      <c r="H200" s="3"/>
    </row>
    <row r="201" spans="1:8" ht="15.75">
      <c r="A201" s="3"/>
      <c r="B201" s="3"/>
      <c r="C201" s="3"/>
      <c r="D201" s="3"/>
      <c r="E201" s="3"/>
      <c r="F201" s="3"/>
      <c r="G201" s="3"/>
      <c r="H201" s="3"/>
    </row>
    <row r="202" spans="1:8" ht="15.75">
      <c r="A202" s="3"/>
      <c r="B202" s="3"/>
      <c r="C202" s="3"/>
      <c r="D202" s="3"/>
      <c r="E202" s="3"/>
      <c r="F202" s="3"/>
      <c r="G202" s="3"/>
      <c r="H202" s="3"/>
    </row>
    <row r="203" spans="1:8" ht="15.75">
      <c r="A203" s="3"/>
      <c r="B203" s="3"/>
      <c r="C203" s="3"/>
      <c r="D203" s="3"/>
      <c r="E203" s="3"/>
      <c r="F203" s="3"/>
      <c r="G203" s="3"/>
      <c r="H203" s="3"/>
    </row>
    <row r="204" spans="1:8" ht="15.75">
      <c r="A204" s="3"/>
      <c r="B204" s="3"/>
      <c r="C204" s="3"/>
      <c r="D204" s="3"/>
      <c r="E204" s="3"/>
      <c r="F204" s="3"/>
      <c r="G204" s="3"/>
      <c r="H204" s="3"/>
    </row>
    <row r="205" spans="1:8" ht="15.75">
      <c r="A205" s="3"/>
      <c r="B205" s="3"/>
      <c r="C205" s="3"/>
      <c r="D205" s="3"/>
      <c r="E205" s="3"/>
      <c r="F205" s="3"/>
      <c r="G205" s="3"/>
      <c r="H205" s="3"/>
    </row>
    <row r="206" spans="1:8" ht="15.75">
      <c r="A206" s="3"/>
      <c r="B206" s="3"/>
      <c r="C206" s="3"/>
      <c r="D206" s="3"/>
      <c r="E206" s="3"/>
      <c r="F206" s="3"/>
      <c r="G206" s="3"/>
      <c r="H206" s="3"/>
    </row>
    <row r="207" spans="1:8" ht="15.75">
      <c r="A207" s="3"/>
      <c r="B207" s="3"/>
      <c r="C207" s="3"/>
      <c r="D207" s="3"/>
      <c r="E207" s="3"/>
      <c r="F207" s="3"/>
      <c r="G207" s="3"/>
      <c r="H207" s="3"/>
    </row>
    <row r="208" spans="1:8" ht="15.75">
      <c r="A208" s="3"/>
      <c r="B208" s="3"/>
      <c r="C208" s="3"/>
      <c r="D208" s="3"/>
      <c r="E208" s="3"/>
      <c r="F208" s="3"/>
      <c r="G208" s="3"/>
      <c r="H208" s="3"/>
    </row>
    <row r="209" spans="1:8" ht="15.75">
      <c r="A209" s="3"/>
      <c r="B209" s="3"/>
      <c r="C209" s="3"/>
      <c r="D209" s="3"/>
      <c r="E209" s="3"/>
      <c r="F209" s="3"/>
      <c r="G209" s="3"/>
      <c r="H209" s="3"/>
    </row>
    <row r="210" spans="1:8" ht="15.75">
      <c r="A210" s="3"/>
      <c r="B210" s="3"/>
      <c r="C210" s="3"/>
      <c r="D210" s="3"/>
      <c r="E210" s="3"/>
      <c r="F210" s="3"/>
      <c r="G210" s="3"/>
      <c r="H210" s="3"/>
    </row>
  </sheetData>
  <sheetProtection/>
  <mergeCells count="10">
    <mergeCell ref="B26:G26"/>
    <mergeCell ref="G9:G10"/>
    <mergeCell ref="F9:F10"/>
    <mergeCell ref="B2:I2"/>
    <mergeCell ref="E1:H1"/>
    <mergeCell ref="B4:G4"/>
    <mergeCell ref="C6:F6"/>
    <mergeCell ref="B9:B22"/>
    <mergeCell ref="D9:D10"/>
    <mergeCell ref="E9:E10"/>
  </mergeCells>
  <printOptions/>
  <pageMargins left="0.3937007874015748" right="0.1968503937007874" top="0.24" bottom="0.1968503937007874" header="0.5118110236220472" footer="0.3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FFCC"/>
  </sheetPr>
  <dimension ref="A1:M209"/>
  <sheetViews>
    <sheetView zoomScalePageLayoutView="0" workbookViewId="0" topLeftCell="A1">
      <selection activeCell="R8" sqref="R8"/>
    </sheetView>
  </sheetViews>
  <sheetFormatPr defaultColWidth="9.00390625" defaultRowHeight="12.75"/>
  <cols>
    <col min="1" max="1" width="4.875" style="533" customWidth="1"/>
    <col min="2" max="2" width="4.625" style="533" customWidth="1"/>
    <col min="3" max="3" width="37.00390625" style="533" customWidth="1"/>
    <col min="4" max="4" width="15.125" style="533" customWidth="1"/>
    <col min="5" max="5" width="14.75390625" style="533" customWidth="1"/>
    <col min="6" max="6" width="14.625" style="533" customWidth="1"/>
    <col min="7" max="7" width="15.00390625" style="533" customWidth="1"/>
    <col min="8" max="9" width="9.125" style="533" hidden="1" customWidth="1"/>
    <col min="10" max="16384" width="9.125" style="533" customWidth="1"/>
  </cols>
  <sheetData>
    <row r="1" spans="5:8" ht="84" customHeight="1">
      <c r="E1" s="749" t="s">
        <v>577</v>
      </c>
      <c r="F1" s="749"/>
      <c r="G1" s="749"/>
      <c r="H1" s="749"/>
    </row>
    <row r="2" spans="1:9" ht="15.75">
      <c r="A2" s="3"/>
      <c r="B2" s="748" t="s">
        <v>578</v>
      </c>
      <c r="C2" s="748"/>
      <c r="D2" s="748"/>
      <c r="E2" s="748"/>
      <c r="F2" s="748"/>
      <c r="G2" s="748"/>
      <c r="H2" s="748"/>
      <c r="I2" s="748"/>
    </row>
    <row r="3" spans="1:7" ht="15.75">
      <c r="A3" s="3"/>
      <c r="B3" s="3"/>
      <c r="C3" s="3"/>
      <c r="D3" s="3"/>
      <c r="E3" s="3"/>
      <c r="F3" s="3"/>
      <c r="G3" s="3"/>
    </row>
    <row r="4" spans="1:7" ht="15.75">
      <c r="A4" s="3"/>
      <c r="B4" s="748" t="s">
        <v>15</v>
      </c>
      <c r="C4" s="748"/>
      <c r="D4" s="748"/>
      <c r="E4" s="748"/>
      <c r="F4" s="748"/>
      <c r="G4" s="748"/>
    </row>
    <row r="5" spans="1:8" ht="13.5" customHeight="1">
      <c r="A5" s="3"/>
      <c r="B5" s="9"/>
      <c r="C5" s="9"/>
      <c r="D5" s="9"/>
      <c r="E5" s="9"/>
      <c r="F5" s="9"/>
      <c r="G5" s="9"/>
      <c r="H5" s="3"/>
    </row>
    <row r="6" spans="1:8" ht="14.25" customHeight="1" thickBot="1">
      <c r="A6" s="3"/>
      <c r="B6" s="13"/>
      <c r="C6" s="748"/>
      <c r="D6" s="748"/>
      <c r="E6" s="748"/>
      <c r="F6" s="748"/>
      <c r="G6" s="3"/>
      <c r="H6" s="3"/>
    </row>
    <row r="7" spans="1:8" ht="48" customHeight="1" thickBot="1">
      <c r="A7" s="3"/>
      <c r="B7" s="107" t="s">
        <v>100</v>
      </c>
      <c r="C7" s="107" t="s">
        <v>84</v>
      </c>
      <c r="D7" s="45" t="s">
        <v>226</v>
      </c>
      <c r="E7" s="47" t="s">
        <v>177</v>
      </c>
      <c r="F7" s="129" t="s">
        <v>166</v>
      </c>
      <c r="G7" s="47" t="s">
        <v>167</v>
      </c>
      <c r="H7" s="3"/>
    </row>
    <row r="8" spans="1:8" ht="16.5" thickBot="1">
      <c r="A8" s="3"/>
      <c r="B8" s="108">
        <v>1</v>
      </c>
      <c r="C8" s="108">
        <v>2</v>
      </c>
      <c r="D8" s="42">
        <v>3</v>
      </c>
      <c r="E8" s="44">
        <v>4</v>
      </c>
      <c r="F8" s="131">
        <v>5</v>
      </c>
      <c r="G8" s="44">
        <v>6</v>
      </c>
      <c r="H8" s="3"/>
    </row>
    <row r="9" spans="1:8" ht="63">
      <c r="A9" s="3"/>
      <c r="B9" s="843">
        <v>1</v>
      </c>
      <c r="C9" s="505" t="s">
        <v>640</v>
      </c>
      <c r="D9" s="336">
        <v>2</v>
      </c>
      <c r="E9" s="337">
        <v>30000</v>
      </c>
      <c r="F9" s="119">
        <f>D9*E9</f>
        <v>60000</v>
      </c>
      <c r="G9" s="198"/>
      <c r="H9" s="3"/>
    </row>
    <row r="10" spans="1:8" ht="15.75">
      <c r="A10" s="3"/>
      <c r="B10" s="844"/>
      <c r="C10" s="280"/>
      <c r="D10" s="195"/>
      <c r="E10" s="369"/>
      <c r="F10" s="534"/>
      <c r="G10" s="74"/>
      <c r="H10" s="3"/>
    </row>
    <row r="11" spans="1:8" ht="15" customHeight="1">
      <c r="A11" s="3"/>
      <c r="B11" s="844"/>
      <c r="C11" s="280"/>
      <c r="D11" s="195"/>
      <c r="E11" s="369"/>
      <c r="F11" s="534"/>
      <c r="G11" s="74"/>
      <c r="H11" s="3"/>
    </row>
    <row r="12" spans="1:8" ht="15.75">
      <c r="A12" s="3"/>
      <c r="B12" s="844"/>
      <c r="C12" s="280"/>
      <c r="D12" s="195"/>
      <c r="E12" s="369"/>
      <c r="F12" s="534"/>
      <c r="G12" s="74"/>
      <c r="H12" s="3"/>
    </row>
    <row r="13" spans="1:10" ht="15.75" customHeight="1">
      <c r="A13" s="3"/>
      <c r="B13" s="844"/>
      <c r="C13" s="280"/>
      <c r="D13" s="195"/>
      <c r="E13" s="369"/>
      <c r="F13" s="534"/>
      <c r="G13" s="74"/>
      <c r="H13" s="3"/>
      <c r="J13" s="533" t="s">
        <v>170</v>
      </c>
    </row>
    <row r="14" spans="1:8" ht="15.75">
      <c r="A14" s="3"/>
      <c r="B14" s="844"/>
      <c r="C14" s="280"/>
      <c r="D14" s="195"/>
      <c r="E14" s="369"/>
      <c r="F14" s="534"/>
      <c r="G14" s="74"/>
      <c r="H14" s="3"/>
    </row>
    <row r="15" spans="1:8" ht="15.75">
      <c r="A15" s="3"/>
      <c r="B15" s="844"/>
      <c r="C15" s="280"/>
      <c r="D15" s="195"/>
      <c r="E15" s="369"/>
      <c r="F15" s="534"/>
      <c r="G15" s="74"/>
      <c r="H15" s="3"/>
    </row>
    <row r="16" spans="1:8" ht="15" customHeight="1">
      <c r="A16" s="3"/>
      <c r="B16" s="844"/>
      <c r="C16" s="280"/>
      <c r="D16" s="195"/>
      <c r="E16" s="369"/>
      <c r="F16" s="534"/>
      <c r="G16" s="74"/>
      <c r="H16" s="3"/>
    </row>
    <row r="17" spans="1:8" ht="15.75">
      <c r="A17" s="3"/>
      <c r="B17" s="844"/>
      <c r="C17" s="280"/>
      <c r="D17" s="195"/>
      <c r="E17" s="369"/>
      <c r="F17" s="534"/>
      <c r="G17" s="74"/>
      <c r="H17" s="3"/>
    </row>
    <row r="18" spans="1:13" ht="15.75" customHeight="1">
      <c r="A18" s="3"/>
      <c r="B18" s="844"/>
      <c r="C18" s="280"/>
      <c r="D18" s="195"/>
      <c r="E18" s="369"/>
      <c r="F18" s="534"/>
      <c r="G18" s="74"/>
      <c r="H18" s="3"/>
      <c r="M18" s="533" t="s">
        <v>170</v>
      </c>
    </row>
    <row r="19" spans="1:8" ht="15.75">
      <c r="A19" s="3"/>
      <c r="B19" s="844"/>
      <c r="C19" s="280"/>
      <c r="D19" s="195"/>
      <c r="E19" s="369"/>
      <c r="F19" s="534"/>
      <c r="G19" s="74"/>
      <c r="H19" s="3"/>
    </row>
    <row r="20" spans="1:8" ht="16.5" thickBot="1">
      <c r="A20" s="3"/>
      <c r="B20" s="845"/>
      <c r="C20" s="535"/>
      <c r="D20" s="311"/>
      <c r="E20" s="236"/>
      <c r="F20" s="201"/>
      <c r="G20" s="132"/>
      <c r="H20" s="3"/>
    </row>
    <row r="21" spans="1:8" ht="16.5" thickBot="1">
      <c r="A21" s="3"/>
      <c r="B21" s="3"/>
      <c r="C21" s="123"/>
      <c r="D21" s="123"/>
      <c r="E21" s="254" t="s">
        <v>91</v>
      </c>
      <c r="F21" s="401">
        <f>ROUND(SUM(F9:F20),0)</f>
        <v>60000</v>
      </c>
      <c r="G21" s="142">
        <f>ROUND(SUM(G9:G20),0)</f>
        <v>0</v>
      </c>
      <c r="H21" s="3"/>
    </row>
    <row r="22" spans="1:8" ht="16.5" thickBot="1">
      <c r="A22" s="3"/>
      <c r="B22" s="3"/>
      <c r="C22" s="3"/>
      <c r="D22" s="3"/>
      <c r="E22" s="3"/>
      <c r="F22" s="3"/>
      <c r="G22" s="122"/>
      <c r="H22" s="3"/>
    </row>
    <row r="23" spans="1:8" ht="16.5" thickBot="1">
      <c r="A23" s="3"/>
      <c r="B23" s="3"/>
      <c r="C23" s="9" t="s">
        <v>16</v>
      </c>
      <c r="D23" s="36">
        <f>G21</f>
        <v>0</v>
      </c>
      <c r="E23" s="136"/>
      <c r="F23" s="3"/>
      <c r="G23" s="122"/>
      <c r="H23" s="3"/>
    </row>
    <row r="24" spans="1:8" ht="15.75">
      <c r="A24" s="3"/>
      <c r="B24" s="3"/>
      <c r="C24" s="9"/>
      <c r="D24" s="137"/>
      <c r="E24" s="136"/>
      <c r="F24" s="3"/>
      <c r="G24" s="122"/>
      <c r="H24" s="3"/>
    </row>
    <row r="25" spans="1:8" ht="15.75">
      <c r="A25" s="3"/>
      <c r="B25" s="850"/>
      <c r="C25" s="850"/>
      <c r="D25" s="850"/>
      <c r="E25" s="850"/>
      <c r="F25" s="850"/>
      <c r="G25" s="850"/>
      <c r="H25" s="3"/>
    </row>
    <row r="26" spans="1:7" ht="15.75">
      <c r="A26" s="3"/>
      <c r="B26" s="3" t="s">
        <v>557</v>
      </c>
      <c r="C26" s="411"/>
      <c r="D26" s="411"/>
      <c r="E26" s="411"/>
      <c r="F26" s="411"/>
      <c r="G26" s="411"/>
    </row>
    <row r="27" spans="1:7" ht="15.75">
      <c r="A27" s="3"/>
      <c r="B27" s="3"/>
      <c r="C27" s="411"/>
      <c r="D27" s="411"/>
      <c r="E27" s="411"/>
      <c r="F27" s="411"/>
      <c r="G27" s="411"/>
    </row>
    <row r="28" spans="1:7" ht="15.75">
      <c r="A28" s="3"/>
      <c r="B28" s="3"/>
      <c r="C28" s="411"/>
      <c r="D28" s="411"/>
      <c r="E28" s="411"/>
      <c r="F28" s="411"/>
      <c r="G28" s="411"/>
    </row>
    <row r="29" spans="1:7" ht="15.75">
      <c r="A29" s="3"/>
      <c r="B29" s="3" t="s">
        <v>558</v>
      </c>
      <c r="C29" s="434"/>
      <c r="D29" s="434"/>
      <c r="E29" s="434"/>
      <c r="F29" s="434"/>
      <c r="G29" s="434"/>
    </row>
    <row r="30" spans="1:8" ht="15.75">
      <c r="A30" s="3"/>
      <c r="B30" s="41"/>
      <c r="C30" s="39"/>
      <c r="D30" s="39"/>
      <c r="E30" s="39"/>
      <c r="F30" s="39"/>
      <c r="G30" s="39"/>
      <c r="H30" s="3"/>
    </row>
    <row r="31" spans="1:8" ht="15.75">
      <c r="A31" s="3"/>
      <c r="B31" s="40"/>
      <c r="C31" s="40"/>
      <c r="D31" s="40"/>
      <c r="E31" s="40"/>
      <c r="F31" s="40"/>
      <c r="G31" s="40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  <row r="37" spans="1:8" ht="15.75">
      <c r="A37" s="3"/>
      <c r="B37" s="3"/>
      <c r="C37" s="3"/>
      <c r="D37" s="3"/>
      <c r="E37" s="3"/>
      <c r="F37" s="3"/>
      <c r="G37" s="3"/>
      <c r="H37" s="3"/>
    </row>
    <row r="38" spans="1:8" ht="15.75">
      <c r="A38" s="3"/>
      <c r="B38" s="3"/>
      <c r="C38" s="3"/>
      <c r="D38" s="3"/>
      <c r="E38" s="3"/>
      <c r="F38" s="3"/>
      <c r="G38" s="3"/>
      <c r="H38" s="3"/>
    </row>
    <row r="39" spans="1:8" ht="15.75">
      <c r="A39" s="3"/>
      <c r="B39" s="3"/>
      <c r="C39" s="3"/>
      <c r="D39" s="3"/>
      <c r="E39" s="3"/>
      <c r="F39" s="3"/>
      <c r="G39" s="3"/>
      <c r="H39" s="3"/>
    </row>
    <row r="40" spans="1:8" ht="15.75">
      <c r="A40" s="3"/>
      <c r="B40" s="3"/>
      <c r="C40" s="3"/>
      <c r="D40" s="3"/>
      <c r="E40" s="3"/>
      <c r="F40" s="3"/>
      <c r="G40" s="3"/>
      <c r="H40" s="3"/>
    </row>
    <row r="41" spans="1:8" ht="15.75">
      <c r="A41" s="3"/>
      <c r="B41" s="3"/>
      <c r="C41" s="3"/>
      <c r="D41" s="3"/>
      <c r="E41" s="3"/>
      <c r="F41" s="3"/>
      <c r="G41" s="3"/>
      <c r="H41" s="3"/>
    </row>
    <row r="42" spans="1:8" ht="15.75">
      <c r="A42" s="3"/>
      <c r="B42" s="3"/>
      <c r="C42" s="3"/>
      <c r="D42" s="3"/>
      <c r="E42" s="3"/>
      <c r="F42" s="3"/>
      <c r="G42" s="3"/>
      <c r="H42" s="3"/>
    </row>
    <row r="43" spans="1:8" ht="15.75">
      <c r="A43" s="3"/>
      <c r="B43" s="3"/>
      <c r="C43" s="3"/>
      <c r="D43" s="3"/>
      <c r="E43" s="3"/>
      <c r="F43" s="3"/>
      <c r="G43" s="3"/>
      <c r="H43" s="3"/>
    </row>
    <row r="44" spans="1:8" ht="15.75">
      <c r="A44" s="3"/>
      <c r="B44" s="3"/>
      <c r="C44" s="3"/>
      <c r="D44" s="3"/>
      <c r="E44" s="3"/>
      <c r="F44" s="3"/>
      <c r="G44" s="3"/>
      <c r="H44" s="3"/>
    </row>
    <row r="45" spans="1:8" ht="15.75">
      <c r="A45" s="3"/>
      <c r="B45" s="3"/>
      <c r="C45" s="3"/>
      <c r="D45" s="3"/>
      <c r="E45" s="3"/>
      <c r="F45" s="3"/>
      <c r="G45" s="3"/>
      <c r="H45" s="3"/>
    </row>
    <row r="46" spans="1:8" ht="15.75">
      <c r="A46" s="3"/>
      <c r="B46" s="3"/>
      <c r="C46" s="3"/>
      <c r="D46" s="3"/>
      <c r="E46" s="3"/>
      <c r="F46" s="3"/>
      <c r="G46" s="3"/>
      <c r="H46" s="3"/>
    </row>
    <row r="47" spans="1:8" ht="15.75">
      <c r="A47" s="3"/>
      <c r="B47" s="3"/>
      <c r="C47" s="3"/>
      <c r="D47" s="3"/>
      <c r="E47" s="3"/>
      <c r="F47" s="3"/>
      <c r="G47" s="3"/>
      <c r="H47" s="3"/>
    </row>
    <row r="48" spans="1:8" ht="15.75">
      <c r="A48" s="3"/>
      <c r="B48" s="3"/>
      <c r="C48" s="3"/>
      <c r="D48" s="3"/>
      <c r="E48" s="3"/>
      <c r="F48" s="3"/>
      <c r="G48" s="3"/>
      <c r="H48" s="3"/>
    </row>
    <row r="49" spans="1:8" ht="15.75">
      <c r="A49" s="3"/>
      <c r="B49" s="3"/>
      <c r="C49" s="3"/>
      <c r="D49" s="3"/>
      <c r="E49" s="3"/>
      <c r="F49" s="3"/>
      <c r="G49" s="3"/>
      <c r="H49" s="3"/>
    </row>
    <row r="50" spans="1:8" ht="15.75">
      <c r="A50" s="3"/>
      <c r="B50" s="3"/>
      <c r="C50" s="3"/>
      <c r="D50" s="3"/>
      <c r="E50" s="3"/>
      <c r="F50" s="3"/>
      <c r="G50" s="3"/>
      <c r="H50" s="3"/>
    </row>
    <row r="51" spans="1:8" ht="15.75">
      <c r="A51" s="3"/>
      <c r="B51" s="3"/>
      <c r="C51" s="3"/>
      <c r="D51" s="3"/>
      <c r="E51" s="3"/>
      <c r="F51" s="3"/>
      <c r="G51" s="3"/>
      <c r="H51" s="3"/>
    </row>
    <row r="52" spans="1:8" ht="15.75">
      <c r="A52" s="3"/>
      <c r="B52" s="3"/>
      <c r="C52" s="3"/>
      <c r="D52" s="3"/>
      <c r="E52" s="3"/>
      <c r="F52" s="3"/>
      <c r="G52" s="3"/>
      <c r="H52" s="3"/>
    </row>
    <row r="53" spans="1:8" ht="15.75">
      <c r="A53" s="3"/>
      <c r="B53" s="3"/>
      <c r="C53" s="3"/>
      <c r="D53" s="3"/>
      <c r="E53" s="3"/>
      <c r="F53" s="3"/>
      <c r="G53" s="3"/>
      <c r="H53" s="3"/>
    </row>
    <row r="54" spans="1:8" ht="15.75">
      <c r="A54" s="3"/>
      <c r="B54" s="3"/>
      <c r="C54" s="3"/>
      <c r="D54" s="3"/>
      <c r="E54" s="3"/>
      <c r="F54" s="3"/>
      <c r="G54" s="3"/>
      <c r="H54" s="3"/>
    </row>
    <row r="55" spans="1:8" ht="15.75">
      <c r="A55" s="3"/>
      <c r="B55" s="3"/>
      <c r="C55" s="3"/>
      <c r="D55" s="3"/>
      <c r="E55" s="3"/>
      <c r="F55" s="3"/>
      <c r="G55" s="3"/>
      <c r="H55" s="3"/>
    </row>
    <row r="56" spans="1:8" ht="15.75">
      <c r="A56" s="3"/>
      <c r="B56" s="3"/>
      <c r="C56" s="3"/>
      <c r="D56" s="3"/>
      <c r="E56" s="3"/>
      <c r="F56" s="3"/>
      <c r="G56" s="3"/>
      <c r="H56" s="3"/>
    </row>
    <row r="57" spans="1:8" ht="15.75">
      <c r="A57" s="3"/>
      <c r="B57" s="3"/>
      <c r="C57" s="3"/>
      <c r="D57" s="3"/>
      <c r="E57" s="3"/>
      <c r="F57" s="3"/>
      <c r="G57" s="3"/>
      <c r="H57" s="3"/>
    </row>
    <row r="58" spans="1:8" ht="15.75">
      <c r="A58" s="3"/>
      <c r="B58" s="3"/>
      <c r="C58" s="3"/>
      <c r="D58" s="3"/>
      <c r="E58" s="3"/>
      <c r="F58" s="3"/>
      <c r="G58" s="3"/>
      <c r="H58" s="3"/>
    </row>
    <row r="59" spans="1:8" ht="15.75">
      <c r="A59" s="3"/>
      <c r="B59" s="3"/>
      <c r="C59" s="3"/>
      <c r="D59" s="3"/>
      <c r="E59" s="3"/>
      <c r="F59" s="3"/>
      <c r="G59" s="3"/>
      <c r="H59" s="3"/>
    </row>
    <row r="60" spans="1:8" ht="15.75">
      <c r="A60" s="3"/>
      <c r="B60" s="3"/>
      <c r="C60" s="3"/>
      <c r="D60" s="3"/>
      <c r="E60" s="3"/>
      <c r="F60" s="3"/>
      <c r="G60" s="3"/>
      <c r="H60" s="3"/>
    </row>
    <row r="61" spans="1:8" ht="15.75">
      <c r="A61" s="3"/>
      <c r="B61" s="3"/>
      <c r="C61" s="3"/>
      <c r="D61" s="3"/>
      <c r="E61" s="3"/>
      <c r="F61" s="3"/>
      <c r="G61" s="3"/>
      <c r="H61" s="3"/>
    </row>
    <row r="62" spans="1:8" ht="15.75">
      <c r="A62" s="3"/>
      <c r="B62" s="3"/>
      <c r="C62" s="3"/>
      <c r="D62" s="3"/>
      <c r="E62" s="3"/>
      <c r="F62" s="3"/>
      <c r="G62" s="3"/>
      <c r="H62" s="3"/>
    </row>
    <row r="63" spans="1:8" ht="15.75">
      <c r="A63" s="3"/>
      <c r="B63" s="3"/>
      <c r="C63" s="3"/>
      <c r="D63" s="3"/>
      <c r="E63" s="3"/>
      <c r="F63" s="3"/>
      <c r="G63" s="3"/>
      <c r="H63" s="3"/>
    </row>
    <row r="64" spans="1:8" ht="15.75">
      <c r="A64" s="3"/>
      <c r="B64" s="3"/>
      <c r="C64" s="3"/>
      <c r="D64" s="3"/>
      <c r="E64" s="3"/>
      <c r="F64" s="3"/>
      <c r="G64" s="3"/>
      <c r="H64" s="3"/>
    </row>
    <row r="65" spans="1:8" ht="15.75">
      <c r="A65" s="3"/>
      <c r="B65" s="3"/>
      <c r="C65" s="3"/>
      <c r="D65" s="3"/>
      <c r="E65" s="3"/>
      <c r="F65" s="3"/>
      <c r="G65" s="3"/>
      <c r="H65" s="3"/>
    </row>
    <row r="66" spans="1:8" ht="15.75">
      <c r="A66" s="3"/>
      <c r="B66" s="3"/>
      <c r="C66" s="3"/>
      <c r="D66" s="3"/>
      <c r="E66" s="3"/>
      <c r="F66" s="3"/>
      <c r="G66" s="3"/>
      <c r="H66" s="3"/>
    </row>
    <row r="67" spans="1:8" ht="15.75">
      <c r="A67" s="3"/>
      <c r="B67" s="3"/>
      <c r="C67" s="3"/>
      <c r="D67" s="3"/>
      <c r="E67" s="3"/>
      <c r="F67" s="3"/>
      <c r="G67" s="3"/>
      <c r="H67" s="3"/>
    </row>
    <row r="68" spans="1:8" ht="15.75">
      <c r="A68" s="3"/>
      <c r="B68" s="3"/>
      <c r="C68" s="3"/>
      <c r="D68" s="3"/>
      <c r="E68" s="3"/>
      <c r="F68" s="3"/>
      <c r="G68" s="3"/>
      <c r="H68" s="3"/>
    </row>
    <row r="69" spans="1:8" ht="15.75">
      <c r="A69" s="3"/>
      <c r="B69" s="3"/>
      <c r="C69" s="3"/>
      <c r="D69" s="3"/>
      <c r="E69" s="3"/>
      <c r="F69" s="3"/>
      <c r="G69" s="3"/>
      <c r="H69" s="3"/>
    </row>
    <row r="70" spans="1:8" ht="15.75">
      <c r="A70" s="3"/>
      <c r="B70" s="3"/>
      <c r="C70" s="3"/>
      <c r="D70" s="3"/>
      <c r="E70" s="3"/>
      <c r="F70" s="3"/>
      <c r="G70" s="3"/>
      <c r="H70" s="3"/>
    </row>
    <row r="71" spans="1:8" ht="15.75">
      <c r="A71" s="3"/>
      <c r="B71" s="3"/>
      <c r="C71" s="3"/>
      <c r="D71" s="3"/>
      <c r="E71" s="3"/>
      <c r="F71" s="3"/>
      <c r="G71" s="3"/>
      <c r="H71" s="3"/>
    </row>
    <row r="72" spans="1:8" ht="15.75">
      <c r="A72" s="3"/>
      <c r="B72" s="3"/>
      <c r="C72" s="3"/>
      <c r="D72" s="3"/>
      <c r="E72" s="3"/>
      <c r="F72" s="3"/>
      <c r="G72" s="3"/>
      <c r="H72" s="3"/>
    </row>
    <row r="73" spans="1:8" ht="15.75">
      <c r="A73" s="3"/>
      <c r="B73" s="3"/>
      <c r="C73" s="3"/>
      <c r="D73" s="3"/>
      <c r="E73" s="3"/>
      <c r="F73" s="3"/>
      <c r="G73" s="3"/>
      <c r="H73" s="3"/>
    </row>
    <row r="74" spans="1:8" ht="15.75">
      <c r="A74" s="3"/>
      <c r="B74" s="3"/>
      <c r="C74" s="3"/>
      <c r="D74" s="3"/>
      <c r="E74" s="3"/>
      <c r="F74" s="3"/>
      <c r="G74" s="3"/>
      <c r="H74" s="3"/>
    </row>
    <row r="75" spans="1:8" ht="15.75">
      <c r="A75" s="3"/>
      <c r="B75" s="3"/>
      <c r="C75" s="3"/>
      <c r="D75" s="3"/>
      <c r="E75" s="3"/>
      <c r="F75" s="3"/>
      <c r="G75" s="3"/>
      <c r="H75" s="3"/>
    </row>
    <row r="76" spans="1:8" ht="15.75">
      <c r="A76" s="3"/>
      <c r="B76" s="3"/>
      <c r="C76" s="3"/>
      <c r="D76" s="3"/>
      <c r="E76" s="3"/>
      <c r="F76" s="3"/>
      <c r="G76" s="3"/>
      <c r="H76" s="3"/>
    </row>
    <row r="77" spans="1:8" ht="15.75">
      <c r="A77" s="3"/>
      <c r="B77" s="3"/>
      <c r="C77" s="3"/>
      <c r="D77" s="3"/>
      <c r="E77" s="3"/>
      <c r="F77" s="3"/>
      <c r="G77" s="3"/>
      <c r="H77" s="3"/>
    </row>
    <row r="78" spans="1:8" ht="15.75">
      <c r="A78" s="3"/>
      <c r="B78" s="3"/>
      <c r="C78" s="3"/>
      <c r="D78" s="3"/>
      <c r="E78" s="3"/>
      <c r="F78" s="3"/>
      <c r="G78" s="3"/>
      <c r="H78" s="3"/>
    </row>
    <row r="79" spans="1:8" ht="15.75">
      <c r="A79" s="3"/>
      <c r="B79" s="3"/>
      <c r="C79" s="3"/>
      <c r="D79" s="3"/>
      <c r="E79" s="3"/>
      <c r="F79" s="3"/>
      <c r="G79" s="3"/>
      <c r="H79" s="3"/>
    </row>
    <row r="80" spans="1:8" ht="15.75">
      <c r="A80" s="3"/>
      <c r="B80" s="3"/>
      <c r="C80" s="3"/>
      <c r="D80" s="3"/>
      <c r="E80" s="3"/>
      <c r="F80" s="3"/>
      <c r="G80" s="3"/>
      <c r="H80" s="3"/>
    </row>
    <row r="81" spans="1:8" ht="15.75">
      <c r="A81" s="3"/>
      <c r="B81" s="3"/>
      <c r="C81" s="3"/>
      <c r="D81" s="3"/>
      <c r="E81" s="3"/>
      <c r="F81" s="3"/>
      <c r="G81" s="3"/>
      <c r="H81" s="3"/>
    </row>
    <row r="82" spans="1:8" ht="15.75">
      <c r="A82" s="3"/>
      <c r="B82" s="3"/>
      <c r="C82" s="3"/>
      <c r="D82" s="3"/>
      <c r="E82" s="3"/>
      <c r="F82" s="3"/>
      <c r="G82" s="3"/>
      <c r="H82" s="3"/>
    </row>
    <row r="83" spans="1:8" ht="15.75">
      <c r="A83" s="3"/>
      <c r="B83" s="3"/>
      <c r="C83" s="3"/>
      <c r="D83" s="3"/>
      <c r="E83" s="3"/>
      <c r="F83" s="3"/>
      <c r="G83" s="3"/>
      <c r="H83" s="3"/>
    </row>
    <row r="84" spans="1:8" ht="15.75">
      <c r="A84" s="3"/>
      <c r="B84" s="3"/>
      <c r="C84" s="3"/>
      <c r="D84" s="3"/>
      <c r="E84" s="3"/>
      <c r="F84" s="3"/>
      <c r="G84" s="3"/>
      <c r="H84" s="3"/>
    </row>
    <row r="85" spans="1:8" ht="15.75">
      <c r="A85" s="3"/>
      <c r="B85" s="3"/>
      <c r="C85" s="3"/>
      <c r="D85" s="3"/>
      <c r="E85" s="3"/>
      <c r="F85" s="3"/>
      <c r="G85" s="3"/>
      <c r="H85" s="3"/>
    </row>
    <row r="86" spans="1:8" ht="15.75">
      <c r="A86" s="3"/>
      <c r="B86" s="3"/>
      <c r="C86" s="3"/>
      <c r="D86" s="3"/>
      <c r="E86" s="3"/>
      <c r="F86" s="3"/>
      <c r="G86" s="3"/>
      <c r="H86" s="3"/>
    </row>
    <row r="87" spans="1:8" ht="15.75">
      <c r="A87" s="3"/>
      <c r="B87" s="3"/>
      <c r="C87" s="3"/>
      <c r="D87" s="3"/>
      <c r="E87" s="3"/>
      <c r="F87" s="3"/>
      <c r="G87" s="3"/>
      <c r="H87" s="3"/>
    </row>
    <row r="88" spans="1:8" ht="15.75">
      <c r="A88" s="3"/>
      <c r="B88" s="3"/>
      <c r="C88" s="3"/>
      <c r="D88" s="3"/>
      <c r="E88" s="3"/>
      <c r="F88" s="3"/>
      <c r="G88" s="3"/>
      <c r="H88" s="3"/>
    </row>
    <row r="89" spans="1:8" ht="15.75">
      <c r="A89" s="3"/>
      <c r="B89" s="3"/>
      <c r="C89" s="3"/>
      <c r="D89" s="3"/>
      <c r="E89" s="3"/>
      <c r="F89" s="3"/>
      <c r="G89" s="3"/>
      <c r="H89" s="3"/>
    </row>
    <row r="90" spans="1:8" ht="15.75">
      <c r="A90" s="3"/>
      <c r="B90" s="3"/>
      <c r="C90" s="3"/>
      <c r="D90" s="3"/>
      <c r="E90" s="3"/>
      <c r="F90" s="3"/>
      <c r="G90" s="3"/>
      <c r="H90" s="3"/>
    </row>
    <row r="91" spans="1:8" ht="15.75">
      <c r="A91" s="3"/>
      <c r="B91" s="3"/>
      <c r="C91" s="3"/>
      <c r="D91" s="3"/>
      <c r="E91" s="3"/>
      <c r="F91" s="3"/>
      <c r="G91" s="3"/>
      <c r="H91" s="3"/>
    </row>
    <row r="92" spans="1:8" ht="15.75">
      <c r="A92" s="3"/>
      <c r="B92" s="3"/>
      <c r="C92" s="3"/>
      <c r="D92" s="3"/>
      <c r="E92" s="3"/>
      <c r="F92" s="3"/>
      <c r="G92" s="3"/>
      <c r="H92" s="3"/>
    </row>
    <row r="93" spans="1:8" ht="15.75">
      <c r="A93" s="3"/>
      <c r="B93" s="3"/>
      <c r="C93" s="3"/>
      <c r="D93" s="3"/>
      <c r="E93" s="3"/>
      <c r="F93" s="3"/>
      <c r="G93" s="3"/>
      <c r="H93" s="3"/>
    </row>
    <row r="94" spans="1:8" ht="15.75">
      <c r="A94" s="3"/>
      <c r="B94" s="3"/>
      <c r="C94" s="3"/>
      <c r="D94" s="3"/>
      <c r="E94" s="3"/>
      <c r="F94" s="3"/>
      <c r="G94" s="3"/>
      <c r="H94" s="3"/>
    </row>
    <row r="95" spans="1:8" ht="15.75">
      <c r="A95" s="3"/>
      <c r="B95" s="3"/>
      <c r="C95" s="3"/>
      <c r="D95" s="3"/>
      <c r="E95" s="3"/>
      <c r="F95" s="3"/>
      <c r="G95" s="3"/>
      <c r="H95" s="3"/>
    </row>
    <row r="96" spans="1:8" ht="15.75">
      <c r="A96" s="3"/>
      <c r="B96" s="3"/>
      <c r="C96" s="3"/>
      <c r="D96" s="3"/>
      <c r="E96" s="3"/>
      <c r="F96" s="3"/>
      <c r="G96" s="3"/>
      <c r="H96" s="3"/>
    </row>
    <row r="97" spans="1:8" ht="15.75">
      <c r="A97" s="3"/>
      <c r="B97" s="3"/>
      <c r="C97" s="3"/>
      <c r="D97" s="3"/>
      <c r="E97" s="3"/>
      <c r="F97" s="3"/>
      <c r="G97" s="3"/>
      <c r="H97" s="3"/>
    </row>
    <row r="98" spans="1:8" ht="15.75">
      <c r="A98" s="3"/>
      <c r="B98" s="3"/>
      <c r="C98" s="3"/>
      <c r="D98" s="3"/>
      <c r="E98" s="3"/>
      <c r="F98" s="3"/>
      <c r="G98" s="3"/>
      <c r="H98" s="3"/>
    </row>
    <row r="99" spans="1:8" ht="15.75">
      <c r="A99" s="3"/>
      <c r="B99" s="3"/>
      <c r="C99" s="3"/>
      <c r="D99" s="3"/>
      <c r="E99" s="3"/>
      <c r="F99" s="3"/>
      <c r="G99" s="3"/>
      <c r="H99" s="3"/>
    </row>
    <row r="100" spans="1:8" ht="15.75">
      <c r="A100" s="3"/>
      <c r="B100" s="3"/>
      <c r="C100" s="3"/>
      <c r="D100" s="3"/>
      <c r="E100" s="3"/>
      <c r="F100" s="3"/>
      <c r="G100" s="3"/>
      <c r="H100" s="3"/>
    </row>
    <row r="101" spans="1:8" ht="15.75">
      <c r="A101" s="3"/>
      <c r="B101" s="3"/>
      <c r="C101" s="3"/>
      <c r="D101" s="3"/>
      <c r="E101" s="3"/>
      <c r="F101" s="3"/>
      <c r="G101" s="3"/>
      <c r="H101" s="3"/>
    </row>
    <row r="102" spans="1:8" ht="15.75">
      <c r="A102" s="3"/>
      <c r="B102" s="3"/>
      <c r="C102" s="3"/>
      <c r="D102" s="3"/>
      <c r="E102" s="3"/>
      <c r="F102" s="3"/>
      <c r="G102" s="3"/>
      <c r="H102" s="3"/>
    </row>
    <row r="103" spans="1:8" ht="15.75">
      <c r="A103" s="3"/>
      <c r="B103" s="3"/>
      <c r="C103" s="3"/>
      <c r="D103" s="3"/>
      <c r="E103" s="3"/>
      <c r="F103" s="3"/>
      <c r="G103" s="3"/>
      <c r="H103" s="3"/>
    </row>
    <row r="104" spans="1:8" ht="15.75">
      <c r="A104" s="3"/>
      <c r="B104" s="3"/>
      <c r="C104" s="3"/>
      <c r="D104" s="3"/>
      <c r="E104" s="3"/>
      <c r="F104" s="3"/>
      <c r="G104" s="3"/>
      <c r="H104" s="3"/>
    </row>
    <row r="105" spans="1:8" ht="15.75">
      <c r="A105" s="3"/>
      <c r="B105" s="3"/>
      <c r="C105" s="3"/>
      <c r="D105" s="3"/>
      <c r="E105" s="3"/>
      <c r="F105" s="3"/>
      <c r="G105" s="3"/>
      <c r="H105" s="3"/>
    </row>
    <row r="106" spans="1:8" ht="15.75">
      <c r="A106" s="3"/>
      <c r="B106" s="3"/>
      <c r="C106" s="3"/>
      <c r="D106" s="3"/>
      <c r="E106" s="3"/>
      <c r="F106" s="3"/>
      <c r="G106" s="3"/>
      <c r="H106" s="3"/>
    </row>
    <row r="107" spans="1:8" ht="15.75">
      <c r="A107" s="3"/>
      <c r="B107" s="3"/>
      <c r="C107" s="3"/>
      <c r="D107" s="3"/>
      <c r="E107" s="3"/>
      <c r="F107" s="3"/>
      <c r="G107" s="3"/>
      <c r="H107" s="3"/>
    </row>
    <row r="108" spans="1:8" ht="15.75">
      <c r="A108" s="3"/>
      <c r="B108" s="3"/>
      <c r="C108" s="3"/>
      <c r="D108" s="3"/>
      <c r="E108" s="3"/>
      <c r="F108" s="3"/>
      <c r="G108" s="3"/>
      <c r="H108" s="3"/>
    </row>
    <row r="109" spans="1:8" ht="15.75">
      <c r="A109" s="3"/>
      <c r="B109" s="3"/>
      <c r="C109" s="3"/>
      <c r="D109" s="3"/>
      <c r="E109" s="3"/>
      <c r="F109" s="3"/>
      <c r="G109" s="3"/>
      <c r="H109" s="3"/>
    </row>
    <row r="110" spans="1:8" ht="15.75">
      <c r="A110" s="3"/>
      <c r="B110" s="3"/>
      <c r="C110" s="3"/>
      <c r="D110" s="3"/>
      <c r="E110" s="3"/>
      <c r="F110" s="3"/>
      <c r="G110" s="3"/>
      <c r="H110" s="3"/>
    </row>
    <row r="111" spans="1:8" ht="15.75">
      <c r="A111" s="3"/>
      <c r="B111" s="3"/>
      <c r="C111" s="3"/>
      <c r="D111" s="3"/>
      <c r="E111" s="3"/>
      <c r="F111" s="3"/>
      <c r="G111" s="3"/>
      <c r="H111" s="3"/>
    </row>
    <row r="112" spans="1:8" ht="15.75">
      <c r="A112" s="3"/>
      <c r="B112" s="3"/>
      <c r="C112" s="3"/>
      <c r="D112" s="3"/>
      <c r="E112" s="3"/>
      <c r="F112" s="3"/>
      <c r="G112" s="3"/>
      <c r="H112" s="3"/>
    </row>
    <row r="113" spans="1:8" ht="15.75">
      <c r="A113" s="3"/>
      <c r="B113" s="3"/>
      <c r="C113" s="3"/>
      <c r="D113" s="3"/>
      <c r="E113" s="3"/>
      <c r="F113" s="3"/>
      <c r="G113" s="3"/>
      <c r="H113" s="3"/>
    </row>
    <row r="114" spans="1:8" ht="15.75">
      <c r="A114" s="3"/>
      <c r="B114" s="3"/>
      <c r="C114" s="3"/>
      <c r="D114" s="3"/>
      <c r="E114" s="3"/>
      <c r="F114" s="3"/>
      <c r="G114" s="3"/>
      <c r="H114" s="3"/>
    </row>
    <row r="115" spans="1:8" ht="15.75">
      <c r="A115" s="3"/>
      <c r="B115" s="3"/>
      <c r="C115" s="3"/>
      <c r="D115" s="3"/>
      <c r="E115" s="3"/>
      <c r="F115" s="3"/>
      <c r="G115" s="3"/>
      <c r="H115" s="3"/>
    </row>
    <row r="116" spans="1:8" ht="15.75">
      <c r="A116" s="3"/>
      <c r="B116" s="3"/>
      <c r="C116" s="3"/>
      <c r="D116" s="3"/>
      <c r="E116" s="3"/>
      <c r="F116" s="3"/>
      <c r="G116" s="3"/>
      <c r="H116" s="3"/>
    </row>
    <row r="117" spans="1:8" ht="15.75">
      <c r="A117" s="3"/>
      <c r="B117" s="3"/>
      <c r="C117" s="3"/>
      <c r="D117" s="3"/>
      <c r="E117" s="3"/>
      <c r="F117" s="3"/>
      <c r="G117" s="3"/>
      <c r="H117" s="3"/>
    </row>
    <row r="118" spans="1:8" ht="15.75">
      <c r="A118" s="3"/>
      <c r="B118" s="3"/>
      <c r="C118" s="3"/>
      <c r="D118" s="3"/>
      <c r="E118" s="3"/>
      <c r="F118" s="3"/>
      <c r="G118" s="3"/>
      <c r="H118" s="3"/>
    </row>
    <row r="119" spans="1:8" ht="15.75">
      <c r="A119" s="3"/>
      <c r="B119" s="3"/>
      <c r="C119" s="3"/>
      <c r="D119" s="3"/>
      <c r="E119" s="3"/>
      <c r="F119" s="3"/>
      <c r="G119" s="3"/>
      <c r="H119" s="3"/>
    </row>
    <row r="120" spans="1:8" ht="15.75">
      <c r="A120" s="3"/>
      <c r="B120" s="3"/>
      <c r="C120" s="3"/>
      <c r="D120" s="3"/>
      <c r="E120" s="3"/>
      <c r="F120" s="3"/>
      <c r="G120" s="3"/>
      <c r="H120" s="3"/>
    </row>
    <row r="121" spans="1:8" ht="15.75">
      <c r="A121" s="3"/>
      <c r="B121" s="3"/>
      <c r="C121" s="3"/>
      <c r="D121" s="3"/>
      <c r="E121" s="3"/>
      <c r="F121" s="3"/>
      <c r="G121" s="3"/>
      <c r="H121" s="3"/>
    </row>
    <row r="122" spans="1:8" ht="15.75">
      <c r="A122" s="3"/>
      <c r="B122" s="3"/>
      <c r="C122" s="3"/>
      <c r="D122" s="3"/>
      <c r="E122" s="3"/>
      <c r="F122" s="3"/>
      <c r="G122" s="3"/>
      <c r="H122" s="3"/>
    </row>
    <row r="123" spans="1:8" ht="15.75">
      <c r="A123" s="3"/>
      <c r="B123" s="3"/>
      <c r="C123" s="3"/>
      <c r="D123" s="3"/>
      <c r="E123" s="3"/>
      <c r="F123" s="3"/>
      <c r="G123" s="3"/>
      <c r="H123" s="3"/>
    </row>
    <row r="124" spans="1:8" ht="15.75">
      <c r="A124" s="3"/>
      <c r="B124" s="3"/>
      <c r="C124" s="3"/>
      <c r="D124" s="3"/>
      <c r="E124" s="3"/>
      <c r="F124" s="3"/>
      <c r="G124" s="3"/>
      <c r="H124" s="3"/>
    </row>
    <row r="125" spans="1:8" ht="15.75">
      <c r="A125" s="3"/>
      <c r="B125" s="3"/>
      <c r="C125" s="3"/>
      <c r="D125" s="3"/>
      <c r="E125" s="3"/>
      <c r="F125" s="3"/>
      <c r="G125" s="3"/>
      <c r="H125" s="3"/>
    </row>
    <row r="126" spans="1:8" ht="15.75">
      <c r="A126" s="3"/>
      <c r="B126" s="3"/>
      <c r="C126" s="3"/>
      <c r="D126" s="3"/>
      <c r="E126" s="3"/>
      <c r="F126" s="3"/>
      <c r="G126" s="3"/>
      <c r="H126" s="3"/>
    </row>
    <row r="127" spans="1:8" ht="15.75">
      <c r="A127" s="3"/>
      <c r="B127" s="3"/>
      <c r="C127" s="3"/>
      <c r="D127" s="3"/>
      <c r="E127" s="3"/>
      <c r="F127" s="3"/>
      <c r="G127" s="3"/>
      <c r="H127" s="3"/>
    </row>
    <row r="128" spans="1:8" ht="15.75">
      <c r="A128" s="3"/>
      <c r="B128" s="3"/>
      <c r="C128" s="3"/>
      <c r="D128" s="3"/>
      <c r="E128" s="3"/>
      <c r="F128" s="3"/>
      <c r="G128" s="3"/>
      <c r="H128" s="3"/>
    </row>
    <row r="129" spans="1:8" ht="15.75">
      <c r="A129" s="3"/>
      <c r="B129" s="3"/>
      <c r="C129" s="3"/>
      <c r="D129" s="3"/>
      <c r="E129" s="3"/>
      <c r="F129" s="3"/>
      <c r="G129" s="3"/>
      <c r="H129" s="3"/>
    </row>
    <row r="130" spans="1:8" ht="15.75">
      <c r="A130" s="3"/>
      <c r="B130" s="3"/>
      <c r="C130" s="3"/>
      <c r="D130" s="3"/>
      <c r="E130" s="3"/>
      <c r="F130" s="3"/>
      <c r="G130" s="3"/>
      <c r="H130" s="3"/>
    </row>
    <row r="131" spans="1:8" ht="15.75">
      <c r="A131" s="3"/>
      <c r="B131" s="3"/>
      <c r="C131" s="3"/>
      <c r="D131" s="3"/>
      <c r="E131" s="3"/>
      <c r="F131" s="3"/>
      <c r="G131" s="3"/>
      <c r="H131" s="3"/>
    </row>
    <row r="132" spans="1:8" ht="15.75">
      <c r="A132" s="3"/>
      <c r="B132" s="3"/>
      <c r="C132" s="3"/>
      <c r="D132" s="3"/>
      <c r="E132" s="3"/>
      <c r="F132" s="3"/>
      <c r="G132" s="3"/>
      <c r="H132" s="3"/>
    </row>
    <row r="133" spans="1:8" ht="15.75">
      <c r="A133" s="3"/>
      <c r="B133" s="3"/>
      <c r="C133" s="3"/>
      <c r="D133" s="3"/>
      <c r="E133" s="3"/>
      <c r="F133" s="3"/>
      <c r="G133" s="3"/>
      <c r="H133" s="3"/>
    </row>
    <row r="134" spans="1:8" ht="15.75">
      <c r="A134" s="3"/>
      <c r="B134" s="3"/>
      <c r="C134" s="3"/>
      <c r="D134" s="3"/>
      <c r="E134" s="3"/>
      <c r="F134" s="3"/>
      <c r="G134" s="3"/>
      <c r="H134" s="3"/>
    </row>
    <row r="135" spans="1:8" ht="15.75">
      <c r="A135" s="3"/>
      <c r="B135" s="3"/>
      <c r="C135" s="3"/>
      <c r="D135" s="3"/>
      <c r="E135" s="3"/>
      <c r="F135" s="3"/>
      <c r="G135" s="3"/>
      <c r="H135" s="3"/>
    </row>
    <row r="136" spans="1:8" ht="15.75">
      <c r="A136" s="3"/>
      <c r="B136" s="3"/>
      <c r="C136" s="3"/>
      <c r="D136" s="3"/>
      <c r="E136" s="3"/>
      <c r="F136" s="3"/>
      <c r="G136" s="3"/>
      <c r="H136" s="3"/>
    </row>
    <row r="137" spans="1:8" ht="15.75">
      <c r="A137" s="3"/>
      <c r="B137" s="3"/>
      <c r="C137" s="3"/>
      <c r="D137" s="3"/>
      <c r="E137" s="3"/>
      <c r="F137" s="3"/>
      <c r="G137" s="3"/>
      <c r="H137" s="3"/>
    </row>
    <row r="138" spans="1:8" ht="15.75">
      <c r="A138" s="3"/>
      <c r="B138" s="3"/>
      <c r="C138" s="3"/>
      <c r="D138" s="3"/>
      <c r="E138" s="3"/>
      <c r="F138" s="3"/>
      <c r="G138" s="3"/>
      <c r="H138" s="3"/>
    </row>
    <row r="139" spans="1:8" ht="15.75">
      <c r="A139" s="3"/>
      <c r="B139" s="3"/>
      <c r="C139" s="3"/>
      <c r="D139" s="3"/>
      <c r="E139" s="3"/>
      <c r="F139" s="3"/>
      <c r="G139" s="3"/>
      <c r="H139" s="3"/>
    </row>
    <row r="140" spans="1:8" ht="15.75">
      <c r="A140" s="3"/>
      <c r="B140" s="3"/>
      <c r="C140" s="3"/>
      <c r="D140" s="3"/>
      <c r="E140" s="3"/>
      <c r="F140" s="3"/>
      <c r="G140" s="3"/>
      <c r="H140" s="3"/>
    </row>
    <row r="141" spans="1:8" ht="15.75">
      <c r="A141" s="3"/>
      <c r="B141" s="3"/>
      <c r="C141" s="3"/>
      <c r="D141" s="3"/>
      <c r="E141" s="3"/>
      <c r="F141" s="3"/>
      <c r="G141" s="3"/>
      <c r="H141" s="3"/>
    </row>
    <row r="142" spans="1:8" ht="15.75">
      <c r="A142" s="3"/>
      <c r="B142" s="3"/>
      <c r="C142" s="3"/>
      <c r="D142" s="3"/>
      <c r="E142" s="3"/>
      <c r="F142" s="3"/>
      <c r="G142" s="3"/>
      <c r="H142" s="3"/>
    </row>
    <row r="143" spans="1:8" ht="15.75">
      <c r="A143" s="3"/>
      <c r="B143" s="3"/>
      <c r="C143" s="3"/>
      <c r="D143" s="3"/>
      <c r="E143" s="3"/>
      <c r="F143" s="3"/>
      <c r="G143" s="3"/>
      <c r="H143" s="3"/>
    </row>
    <row r="144" spans="1:8" ht="15.75">
      <c r="A144" s="3"/>
      <c r="B144" s="3"/>
      <c r="C144" s="3"/>
      <c r="D144" s="3"/>
      <c r="E144" s="3"/>
      <c r="F144" s="3"/>
      <c r="G144" s="3"/>
      <c r="H144" s="3"/>
    </row>
    <row r="145" spans="1:8" ht="15.75">
      <c r="A145" s="3"/>
      <c r="B145" s="3"/>
      <c r="C145" s="3"/>
      <c r="D145" s="3"/>
      <c r="E145" s="3"/>
      <c r="F145" s="3"/>
      <c r="G145" s="3"/>
      <c r="H145" s="3"/>
    </row>
    <row r="146" spans="1:8" ht="15.75">
      <c r="A146" s="3"/>
      <c r="B146" s="3"/>
      <c r="C146" s="3"/>
      <c r="D146" s="3"/>
      <c r="E146" s="3"/>
      <c r="F146" s="3"/>
      <c r="G146" s="3"/>
      <c r="H146" s="3"/>
    </row>
    <row r="147" spans="1:8" ht="15.75">
      <c r="A147" s="3"/>
      <c r="B147" s="3"/>
      <c r="C147" s="3"/>
      <c r="D147" s="3"/>
      <c r="E147" s="3"/>
      <c r="F147" s="3"/>
      <c r="G147" s="3"/>
      <c r="H147" s="3"/>
    </row>
    <row r="148" spans="1:8" ht="15.75">
      <c r="A148" s="3"/>
      <c r="B148" s="3"/>
      <c r="C148" s="3"/>
      <c r="D148" s="3"/>
      <c r="E148" s="3"/>
      <c r="F148" s="3"/>
      <c r="G148" s="3"/>
      <c r="H148" s="3"/>
    </row>
    <row r="149" spans="1:8" ht="15.75">
      <c r="A149" s="3"/>
      <c r="B149" s="3"/>
      <c r="C149" s="3"/>
      <c r="D149" s="3"/>
      <c r="E149" s="3"/>
      <c r="F149" s="3"/>
      <c r="G149" s="3"/>
      <c r="H149" s="3"/>
    </row>
    <row r="150" spans="1:8" ht="15.75">
      <c r="A150" s="3"/>
      <c r="B150" s="3"/>
      <c r="C150" s="3"/>
      <c r="D150" s="3"/>
      <c r="E150" s="3"/>
      <c r="F150" s="3"/>
      <c r="G150" s="3"/>
      <c r="H150" s="3"/>
    </row>
    <row r="151" spans="1:8" ht="15.75">
      <c r="A151" s="3"/>
      <c r="B151" s="3"/>
      <c r="C151" s="3"/>
      <c r="D151" s="3"/>
      <c r="E151" s="3"/>
      <c r="F151" s="3"/>
      <c r="G151" s="3"/>
      <c r="H151" s="3"/>
    </row>
    <row r="152" spans="1:8" ht="15.75">
      <c r="A152" s="3"/>
      <c r="B152" s="3"/>
      <c r="C152" s="3"/>
      <c r="D152" s="3"/>
      <c r="E152" s="3"/>
      <c r="F152" s="3"/>
      <c r="G152" s="3"/>
      <c r="H152" s="3"/>
    </row>
    <row r="153" spans="1:8" ht="15.75">
      <c r="A153" s="3"/>
      <c r="B153" s="3"/>
      <c r="C153" s="3"/>
      <c r="D153" s="3"/>
      <c r="E153" s="3"/>
      <c r="F153" s="3"/>
      <c r="G153" s="3"/>
      <c r="H153" s="3"/>
    </row>
    <row r="154" spans="1:8" ht="15.75">
      <c r="A154" s="3"/>
      <c r="B154" s="3"/>
      <c r="C154" s="3"/>
      <c r="D154" s="3"/>
      <c r="E154" s="3"/>
      <c r="F154" s="3"/>
      <c r="G154" s="3"/>
      <c r="H154" s="3"/>
    </row>
    <row r="155" spans="1:8" ht="15.75">
      <c r="A155" s="3"/>
      <c r="B155" s="3"/>
      <c r="C155" s="3"/>
      <c r="D155" s="3"/>
      <c r="E155" s="3"/>
      <c r="F155" s="3"/>
      <c r="G155" s="3"/>
      <c r="H155" s="3"/>
    </row>
    <row r="156" spans="1:8" ht="15.75">
      <c r="A156" s="3"/>
      <c r="B156" s="3"/>
      <c r="C156" s="3"/>
      <c r="D156" s="3"/>
      <c r="E156" s="3"/>
      <c r="F156" s="3"/>
      <c r="G156" s="3"/>
      <c r="H156" s="3"/>
    </row>
    <row r="157" spans="1:8" ht="15.75">
      <c r="A157" s="3"/>
      <c r="B157" s="3"/>
      <c r="C157" s="3"/>
      <c r="D157" s="3"/>
      <c r="E157" s="3"/>
      <c r="F157" s="3"/>
      <c r="G157" s="3"/>
      <c r="H157" s="3"/>
    </row>
    <row r="158" spans="1:8" ht="15.75">
      <c r="A158" s="3"/>
      <c r="B158" s="3"/>
      <c r="C158" s="3"/>
      <c r="D158" s="3"/>
      <c r="E158" s="3"/>
      <c r="F158" s="3"/>
      <c r="G158" s="3"/>
      <c r="H158" s="3"/>
    </row>
    <row r="159" spans="1:8" ht="15.75">
      <c r="A159" s="3"/>
      <c r="B159" s="3"/>
      <c r="C159" s="3"/>
      <c r="D159" s="3"/>
      <c r="E159" s="3"/>
      <c r="F159" s="3"/>
      <c r="G159" s="3"/>
      <c r="H159" s="3"/>
    </row>
    <row r="160" spans="1:8" ht="15.75">
      <c r="A160" s="3"/>
      <c r="B160" s="3"/>
      <c r="C160" s="3"/>
      <c r="D160" s="3"/>
      <c r="E160" s="3"/>
      <c r="F160" s="3"/>
      <c r="G160" s="3"/>
      <c r="H160" s="3"/>
    </row>
    <row r="161" spans="1:8" ht="15.75">
      <c r="A161" s="3"/>
      <c r="B161" s="3"/>
      <c r="C161" s="3"/>
      <c r="D161" s="3"/>
      <c r="E161" s="3"/>
      <c r="F161" s="3"/>
      <c r="G161" s="3"/>
      <c r="H161" s="3"/>
    </row>
    <row r="162" spans="1:8" ht="15.75">
      <c r="A162" s="3"/>
      <c r="B162" s="3"/>
      <c r="C162" s="3"/>
      <c r="D162" s="3"/>
      <c r="E162" s="3"/>
      <c r="F162" s="3"/>
      <c r="G162" s="3"/>
      <c r="H162" s="3"/>
    </row>
    <row r="163" spans="1:8" ht="15.75">
      <c r="A163" s="3"/>
      <c r="B163" s="3"/>
      <c r="C163" s="3"/>
      <c r="D163" s="3"/>
      <c r="E163" s="3"/>
      <c r="F163" s="3"/>
      <c r="G163" s="3"/>
      <c r="H163" s="3"/>
    </row>
    <row r="164" spans="1:8" ht="15.75">
      <c r="A164" s="3"/>
      <c r="B164" s="3"/>
      <c r="C164" s="3"/>
      <c r="D164" s="3"/>
      <c r="E164" s="3"/>
      <c r="F164" s="3"/>
      <c r="G164" s="3"/>
      <c r="H164" s="3"/>
    </row>
    <row r="165" spans="1:8" ht="15.75">
      <c r="A165" s="3"/>
      <c r="B165" s="3"/>
      <c r="C165" s="3"/>
      <c r="D165" s="3"/>
      <c r="E165" s="3"/>
      <c r="F165" s="3"/>
      <c r="G165" s="3"/>
      <c r="H165" s="3"/>
    </row>
    <row r="166" spans="1:8" ht="15.75">
      <c r="A166" s="3"/>
      <c r="B166" s="3"/>
      <c r="C166" s="3"/>
      <c r="D166" s="3"/>
      <c r="E166" s="3"/>
      <c r="F166" s="3"/>
      <c r="G166" s="3"/>
      <c r="H166" s="3"/>
    </row>
    <row r="167" spans="1:8" ht="15.75">
      <c r="A167" s="3"/>
      <c r="B167" s="3"/>
      <c r="C167" s="3"/>
      <c r="D167" s="3"/>
      <c r="E167" s="3"/>
      <c r="F167" s="3"/>
      <c r="G167" s="3"/>
      <c r="H167" s="3"/>
    </row>
    <row r="168" spans="1:8" ht="15.75">
      <c r="A168" s="3"/>
      <c r="B168" s="3"/>
      <c r="C168" s="3"/>
      <c r="D168" s="3"/>
      <c r="E168" s="3"/>
      <c r="F168" s="3"/>
      <c r="G168" s="3"/>
      <c r="H168" s="3"/>
    </row>
    <row r="169" spans="1:8" ht="15.75">
      <c r="A169" s="3"/>
      <c r="B169" s="3"/>
      <c r="C169" s="3"/>
      <c r="D169" s="3"/>
      <c r="E169" s="3"/>
      <c r="F169" s="3"/>
      <c r="G169" s="3"/>
      <c r="H169" s="3"/>
    </row>
    <row r="170" spans="1:8" ht="15.75">
      <c r="A170" s="3"/>
      <c r="B170" s="3"/>
      <c r="C170" s="3"/>
      <c r="D170" s="3"/>
      <c r="E170" s="3"/>
      <c r="F170" s="3"/>
      <c r="G170" s="3"/>
      <c r="H170" s="3"/>
    </row>
    <row r="171" spans="1:8" ht="15.75">
      <c r="A171" s="3"/>
      <c r="B171" s="3"/>
      <c r="C171" s="3"/>
      <c r="D171" s="3"/>
      <c r="E171" s="3"/>
      <c r="F171" s="3"/>
      <c r="G171" s="3"/>
      <c r="H171" s="3"/>
    </row>
    <row r="172" spans="1:8" ht="15.75">
      <c r="A172" s="3"/>
      <c r="B172" s="3"/>
      <c r="C172" s="3"/>
      <c r="D172" s="3"/>
      <c r="E172" s="3"/>
      <c r="F172" s="3"/>
      <c r="G172" s="3"/>
      <c r="H172" s="3"/>
    </row>
    <row r="173" spans="1:8" ht="15.75">
      <c r="A173" s="3"/>
      <c r="B173" s="3"/>
      <c r="C173" s="3"/>
      <c r="D173" s="3"/>
      <c r="E173" s="3"/>
      <c r="F173" s="3"/>
      <c r="G173" s="3"/>
      <c r="H173" s="3"/>
    </row>
    <row r="174" spans="1:8" ht="15.75">
      <c r="A174" s="3"/>
      <c r="B174" s="3"/>
      <c r="C174" s="3"/>
      <c r="D174" s="3"/>
      <c r="E174" s="3"/>
      <c r="F174" s="3"/>
      <c r="G174" s="3"/>
      <c r="H174" s="3"/>
    </row>
    <row r="175" spans="1:8" ht="15.75">
      <c r="A175" s="3"/>
      <c r="B175" s="3"/>
      <c r="C175" s="3"/>
      <c r="D175" s="3"/>
      <c r="E175" s="3"/>
      <c r="F175" s="3"/>
      <c r="G175" s="3"/>
      <c r="H175" s="3"/>
    </row>
    <row r="176" spans="1:8" ht="15.75">
      <c r="A176" s="3"/>
      <c r="B176" s="3"/>
      <c r="C176" s="3"/>
      <c r="D176" s="3"/>
      <c r="E176" s="3"/>
      <c r="F176" s="3"/>
      <c r="G176" s="3"/>
      <c r="H176" s="3"/>
    </row>
    <row r="177" spans="1:8" ht="15.75">
      <c r="A177" s="3"/>
      <c r="B177" s="3"/>
      <c r="C177" s="3"/>
      <c r="D177" s="3"/>
      <c r="E177" s="3"/>
      <c r="F177" s="3"/>
      <c r="G177" s="3"/>
      <c r="H177" s="3"/>
    </row>
    <row r="178" spans="1:8" ht="15.75">
      <c r="A178" s="3"/>
      <c r="B178" s="3"/>
      <c r="C178" s="3"/>
      <c r="D178" s="3"/>
      <c r="E178" s="3"/>
      <c r="F178" s="3"/>
      <c r="G178" s="3"/>
      <c r="H178" s="3"/>
    </row>
    <row r="179" spans="1:8" ht="15.75">
      <c r="A179" s="3"/>
      <c r="B179" s="3"/>
      <c r="C179" s="3"/>
      <c r="D179" s="3"/>
      <c r="E179" s="3"/>
      <c r="F179" s="3"/>
      <c r="G179" s="3"/>
      <c r="H179" s="3"/>
    </row>
    <row r="180" spans="1:8" ht="15.75">
      <c r="A180" s="3"/>
      <c r="B180" s="3"/>
      <c r="C180" s="3"/>
      <c r="D180" s="3"/>
      <c r="E180" s="3"/>
      <c r="F180" s="3"/>
      <c r="G180" s="3"/>
      <c r="H180" s="3"/>
    </row>
    <row r="181" spans="1:8" ht="15.75">
      <c r="A181" s="3"/>
      <c r="B181" s="3"/>
      <c r="C181" s="3"/>
      <c r="D181" s="3"/>
      <c r="E181" s="3"/>
      <c r="F181" s="3"/>
      <c r="G181" s="3"/>
      <c r="H181" s="3"/>
    </row>
    <row r="182" spans="1:8" ht="15.75">
      <c r="A182" s="3"/>
      <c r="B182" s="3"/>
      <c r="C182" s="3"/>
      <c r="D182" s="3"/>
      <c r="E182" s="3"/>
      <c r="F182" s="3"/>
      <c r="G182" s="3"/>
      <c r="H182" s="3"/>
    </row>
    <row r="183" spans="1:8" ht="15.75">
      <c r="A183" s="3"/>
      <c r="B183" s="3"/>
      <c r="C183" s="3"/>
      <c r="D183" s="3"/>
      <c r="E183" s="3"/>
      <c r="F183" s="3"/>
      <c r="G183" s="3"/>
      <c r="H183" s="3"/>
    </row>
    <row r="184" spans="1:8" ht="15.75">
      <c r="A184" s="3"/>
      <c r="B184" s="3"/>
      <c r="C184" s="3"/>
      <c r="D184" s="3"/>
      <c r="E184" s="3"/>
      <c r="F184" s="3"/>
      <c r="G184" s="3"/>
      <c r="H184" s="3"/>
    </row>
    <row r="185" spans="1:8" ht="15.75">
      <c r="A185" s="3"/>
      <c r="B185" s="3"/>
      <c r="C185" s="3"/>
      <c r="D185" s="3"/>
      <c r="E185" s="3"/>
      <c r="F185" s="3"/>
      <c r="G185" s="3"/>
      <c r="H185" s="3"/>
    </row>
    <row r="186" spans="1:8" ht="15.75">
      <c r="A186" s="3"/>
      <c r="B186" s="3"/>
      <c r="C186" s="3"/>
      <c r="D186" s="3"/>
      <c r="E186" s="3"/>
      <c r="F186" s="3"/>
      <c r="G186" s="3"/>
      <c r="H186" s="3"/>
    </row>
    <row r="187" spans="1:8" ht="15.75">
      <c r="A187" s="3"/>
      <c r="B187" s="3"/>
      <c r="C187" s="3"/>
      <c r="D187" s="3"/>
      <c r="E187" s="3"/>
      <c r="F187" s="3"/>
      <c r="G187" s="3"/>
      <c r="H187" s="3"/>
    </row>
    <row r="188" spans="1:8" ht="15.75">
      <c r="A188" s="3"/>
      <c r="B188" s="3"/>
      <c r="C188" s="3"/>
      <c r="D188" s="3"/>
      <c r="E188" s="3"/>
      <c r="F188" s="3"/>
      <c r="G188" s="3"/>
      <c r="H188" s="3"/>
    </row>
    <row r="189" spans="1:8" ht="15.75">
      <c r="A189" s="3"/>
      <c r="B189" s="3"/>
      <c r="C189" s="3"/>
      <c r="D189" s="3"/>
      <c r="E189" s="3"/>
      <c r="F189" s="3"/>
      <c r="G189" s="3"/>
      <c r="H189" s="3"/>
    </row>
    <row r="190" spans="1:8" ht="15.75">
      <c r="A190" s="3"/>
      <c r="B190" s="3"/>
      <c r="C190" s="3"/>
      <c r="D190" s="3"/>
      <c r="E190" s="3"/>
      <c r="F190" s="3"/>
      <c r="G190" s="3"/>
      <c r="H190" s="3"/>
    </row>
    <row r="191" spans="1:8" ht="15.75">
      <c r="A191" s="3"/>
      <c r="B191" s="3"/>
      <c r="C191" s="3"/>
      <c r="D191" s="3"/>
      <c r="E191" s="3"/>
      <c r="F191" s="3"/>
      <c r="G191" s="3"/>
      <c r="H191" s="3"/>
    </row>
    <row r="192" spans="1:8" ht="15.75">
      <c r="A192" s="3"/>
      <c r="B192" s="3"/>
      <c r="C192" s="3"/>
      <c r="D192" s="3"/>
      <c r="E192" s="3"/>
      <c r="F192" s="3"/>
      <c r="G192" s="3"/>
      <c r="H192" s="3"/>
    </row>
    <row r="193" spans="1:8" ht="15.75">
      <c r="A193" s="3"/>
      <c r="B193" s="3"/>
      <c r="C193" s="3"/>
      <c r="D193" s="3"/>
      <c r="E193" s="3"/>
      <c r="F193" s="3"/>
      <c r="G193" s="3"/>
      <c r="H193" s="3"/>
    </row>
    <row r="194" spans="1:8" ht="15.75">
      <c r="A194" s="3"/>
      <c r="B194" s="3"/>
      <c r="C194" s="3"/>
      <c r="D194" s="3"/>
      <c r="E194" s="3"/>
      <c r="F194" s="3"/>
      <c r="G194" s="3"/>
      <c r="H194" s="3"/>
    </row>
    <row r="195" spans="1:8" ht="15.75">
      <c r="A195" s="3"/>
      <c r="B195" s="3"/>
      <c r="C195" s="3"/>
      <c r="D195" s="3"/>
      <c r="E195" s="3"/>
      <c r="F195" s="3"/>
      <c r="G195" s="3"/>
      <c r="H195" s="3"/>
    </row>
    <row r="196" spans="1:8" ht="15.75">
      <c r="A196" s="3"/>
      <c r="B196" s="3"/>
      <c r="C196" s="3"/>
      <c r="D196" s="3"/>
      <c r="E196" s="3"/>
      <c r="F196" s="3"/>
      <c r="G196" s="3"/>
      <c r="H196" s="3"/>
    </row>
    <row r="197" spans="1:8" ht="15.75">
      <c r="A197" s="3"/>
      <c r="B197" s="3"/>
      <c r="C197" s="3"/>
      <c r="D197" s="3"/>
      <c r="E197" s="3"/>
      <c r="F197" s="3"/>
      <c r="G197" s="3"/>
      <c r="H197" s="3"/>
    </row>
    <row r="198" spans="1:8" ht="15.75">
      <c r="A198" s="3"/>
      <c r="B198" s="3"/>
      <c r="C198" s="3"/>
      <c r="D198" s="3"/>
      <c r="E198" s="3"/>
      <c r="F198" s="3"/>
      <c r="G198" s="3"/>
      <c r="H198" s="3"/>
    </row>
    <row r="199" spans="1:8" ht="15.75">
      <c r="A199" s="3"/>
      <c r="B199" s="3"/>
      <c r="C199" s="3"/>
      <c r="D199" s="3"/>
      <c r="E199" s="3"/>
      <c r="F199" s="3"/>
      <c r="G199" s="3"/>
      <c r="H199" s="3"/>
    </row>
    <row r="200" spans="1:8" ht="15.75">
      <c r="A200" s="3"/>
      <c r="B200" s="3"/>
      <c r="C200" s="3"/>
      <c r="D200" s="3"/>
      <c r="E200" s="3"/>
      <c r="F200" s="3"/>
      <c r="G200" s="3"/>
      <c r="H200" s="3"/>
    </row>
    <row r="201" spans="1:8" ht="15.75">
      <c r="A201" s="3"/>
      <c r="B201" s="3"/>
      <c r="C201" s="3"/>
      <c r="D201" s="3"/>
      <c r="E201" s="3"/>
      <c r="F201" s="3"/>
      <c r="G201" s="3"/>
      <c r="H201" s="3"/>
    </row>
    <row r="202" spans="1:8" ht="15.75">
      <c r="A202" s="3"/>
      <c r="B202" s="3"/>
      <c r="C202" s="3"/>
      <c r="D202" s="3"/>
      <c r="E202" s="3"/>
      <c r="F202" s="3"/>
      <c r="G202" s="3"/>
      <c r="H202" s="3"/>
    </row>
    <row r="203" spans="1:8" ht="15.75">
      <c r="A203" s="3"/>
      <c r="B203" s="3"/>
      <c r="C203" s="3"/>
      <c r="D203" s="3"/>
      <c r="E203" s="3"/>
      <c r="F203" s="3"/>
      <c r="G203" s="3"/>
      <c r="H203" s="3"/>
    </row>
    <row r="204" spans="1:8" ht="15.75">
      <c r="A204" s="3"/>
      <c r="B204" s="3"/>
      <c r="C204" s="3"/>
      <c r="D204" s="3"/>
      <c r="E204" s="3"/>
      <c r="F204" s="3"/>
      <c r="G204" s="3"/>
      <c r="H204" s="3"/>
    </row>
    <row r="205" spans="1:8" ht="15.75">
      <c r="A205" s="3"/>
      <c r="B205" s="3"/>
      <c r="C205" s="3"/>
      <c r="D205" s="3"/>
      <c r="E205" s="3"/>
      <c r="F205" s="3"/>
      <c r="G205" s="3"/>
      <c r="H205" s="3"/>
    </row>
    <row r="206" spans="1:8" ht="15.75">
      <c r="A206" s="3"/>
      <c r="B206" s="3"/>
      <c r="C206" s="3"/>
      <c r="D206" s="3"/>
      <c r="E206" s="3"/>
      <c r="F206" s="3"/>
      <c r="G206" s="3"/>
      <c r="H206" s="3"/>
    </row>
    <row r="207" spans="1:8" ht="15.75">
      <c r="A207" s="3"/>
      <c r="B207" s="3"/>
      <c r="C207" s="3"/>
      <c r="D207" s="3"/>
      <c r="E207" s="3"/>
      <c r="F207" s="3"/>
      <c r="G207" s="3"/>
      <c r="H207" s="3"/>
    </row>
    <row r="208" spans="1:8" ht="15.75">
      <c r="A208" s="3"/>
      <c r="B208" s="3"/>
      <c r="C208" s="3"/>
      <c r="D208" s="3"/>
      <c r="E208" s="3"/>
      <c r="F208" s="3"/>
      <c r="G208" s="3"/>
      <c r="H208" s="3"/>
    </row>
    <row r="209" spans="1:8" ht="15.75">
      <c r="A209" s="3"/>
      <c r="B209" s="3"/>
      <c r="C209" s="3"/>
      <c r="D209" s="3"/>
      <c r="E209" s="3"/>
      <c r="F209" s="3"/>
      <c r="G209" s="3"/>
      <c r="H209" s="3"/>
    </row>
  </sheetData>
  <sheetProtection/>
  <mergeCells count="6">
    <mergeCell ref="E1:H1"/>
    <mergeCell ref="B2:I2"/>
    <mergeCell ref="B4:G4"/>
    <mergeCell ref="C6:F6"/>
    <mergeCell ref="B9:B20"/>
    <mergeCell ref="B25:G25"/>
  </mergeCells>
  <printOptions/>
  <pageMargins left="0.3937007874015748" right="0.1968503937007874" top="0.24" bottom="0.1968503937007874" header="0.5118110236220472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X83"/>
  <sheetViews>
    <sheetView view="pageBreakPreview" zoomScale="125" zoomScaleNormal="125" zoomScaleSheetLayoutView="125" workbookViewId="0" topLeftCell="A40">
      <selection activeCell="EH54" sqref="EH54:ES54"/>
    </sheetView>
  </sheetViews>
  <sheetFormatPr defaultColWidth="0.875" defaultRowHeight="12.75"/>
  <cols>
    <col min="1" max="1" width="3.25390625" style="411" customWidth="1"/>
    <col min="2" max="2" width="3.375" style="411" customWidth="1"/>
    <col min="3" max="3" width="3.125" style="411" customWidth="1"/>
    <col min="4" max="4" width="2.375" style="411" customWidth="1"/>
    <col min="5" max="5" width="3.375" style="411" customWidth="1"/>
    <col min="6" max="6" width="3.25390625" style="411" customWidth="1"/>
    <col min="7" max="7" width="4.375" style="411" customWidth="1"/>
    <col min="8" max="8" width="3.75390625" style="411" customWidth="1"/>
    <col min="9" max="9" width="1.12109375" style="411" customWidth="1"/>
    <col min="10" max="10" width="3.125" style="411" customWidth="1"/>
    <col min="11" max="11" width="3.00390625" style="411" customWidth="1"/>
    <col min="12" max="12" width="13.75390625" style="411" customWidth="1"/>
    <col min="13" max="13" width="1.625" style="411" customWidth="1"/>
    <col min="14" max="14" width="1.875" style="411" customWidth="1"/>
    <col min="15" max="15" width="1.625" style="411" customWidth="1"/>
    <col min="16" max="21" width="0.875" style="411" customWidth="1"/>
    <col min="22" max="22" width="0.74609375" style="411" customWidth="1"/>
    <col min="23" max="23" width="0.6171875" style="411" hidden="1" customWidth="1"/>
    <col min="24" max="24" width="0.2421875" style="411" customWidth="1"/>
    <col min="25" max="25" width="0.875" style="411" hidden="1" customWidth="1"/>
    <col min="26" max="32" width="0.875" style="411" customWidth="1"/>
    <col min="33" max="33" width="0.74609375" style="411" customWidth="1"/>
    <col min="34" max="34" width="0.875" style="411" hidden="1" customWidth="1"/>
    <col min="35" max="35" width="0.2421875" style="411" customWidth="1"/>
    <col min="36" max="46" width="0.875" style="411" customWidth="1"/>
    <col min="47" max="47" width="0.2421875" style="411" customWidth="1"/>
    <col min="48" max="53" width="0.875" style="411" customWidth="1"/>
    <col min="54" max="54" width="0.2421875" style="411" customWidth="1"/>
    <col min="55" max="64" width="0.875" style="411" customWidth="1"/>
    <col min="65" max="65" width="0.12890625" style="411" customWidth="1"/>
    <col min="66" max="67" width="0.875" style="411" customWidth="1"/>
    <col min="68" max="68" width="0.74609375" style="411" customWidth="1"/>
    <col min="69" max="69" width="0.875" style="411" hidden="1" customWidth="1"/>
    <col min="70" max="156" width="0.875" style="411" customWidth="1"/>
    <col min="157" max="157" width="1.12109375" style="411" customWidth="1"/>
    <col min="158" max="165" width="0.875" style="411" customWidth="1"/>
    <col min="166" max="166" width="1.25" style="411" customWidth="1"/>
    <col min="167" max="168" width="0.875" style="411" customWidth="1"/>
    <col min="169" max="169" width="1.12109375" style="411" customWidth="1"/>
    <col min="170" max="16384" width="0.875" style="411" customWidth="1"/>
  </cols>
  <sheetData>
    <row r="1" spans="1:15" s="422" customFormat="1" ht="12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69" s="422" customFormat="1" ht="12.75" customHeight="1">
      <c r="A2" s="577" t="s">
        <v>512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577"/>
      <c r="AT2" s="577"/>
      <c r="AU2" s="577"/>
      <c r="AV2" s="577"/>
      <c r="AW2" s="577"/>
      <c r="AX2" s="577"/>
      <c r="AY2" s="577"/>
      <c r="AZ2" s="577"/>
      <c r="BA2" s="577"/>
      <c r="BB2" s="577"/>
      <c r="BC2" s="577"/>
      <c r="BD2" s="577"/>
      <c r="BE2" s="577"/>
      <c r="BF2" s="577"/>
      <c r="BG2" s="577"/>
      <c r="BH2" s="577"/>
      <c r="BI2" s="577"/>
      <c r="BJ2" s="577"/>
      <c r="BK2" s="577"/>
      <c r="BL2" s="577"/>
      <c r="BM2" s="577"/>
      <c r="BN2" s="577"/>
      <c r="BO2" s="577"/>
      <c r="BP2" s="577"/>
      <c r="BQ2" s="577"/>
      <c r="BR2" s="577"/>
      <c r="BS2" s="577"/>
      <c r="BT2" s="577"/>
      <c r="BU2" s="577"/>
      <c r="BV2" s="577"/>
      <c r="BW2" s="577"/>
      <c r="BX2" s="577"/>
      <c r="BY2" s="577"/>
      <c r="BZ2" s="577"/>
      <c r="CA2" s="577"/>
      <c r="CB2" s="577"/>
      <c r="CC2" s="577"/>
      <c r="CD2" s="577"/>
      <c r="CE2" s="577"/>
      <c r="CF2" s="577"/>
      <c r="CG2" s="577"/>
      <c r="CH2" s="577"/>
      <c r="CI2" s="577"/>
      <c r="CJ2" s="577"/>
      <c r="CK2" s="577"/>
      <c r="CL2" s="577"/>
      <c r="CM2" s="577"/>
      <c r="CN2" s="577"/>
      <c r="CO2" s="577"/>
      <c r="CP2" s="577"/>
      <c r="CQ2" s="577"/>
      <c r="CR2" s="577"/>
      <c r="CS2" s="577"/>
      <c r="CT2" s="577"/>
      <c r="CU2" s="577"/>
      <c r="CV2" s="577"/>
      <c r="CW2" s="577"/>
      <c r="CX2" s="577"/>
      <c r="CY2" s="577"/>
      <c r="CZ2" s="577"/>
      <c r="DA2" s="577"/>
      <c r="DB2" s="577"/>
      <c r="DC2" s="577"/>
      <c r="DD2" s="577"/>
      <c r="DE2" s="577"/>
      <c r="DF2" s="577"/>
      <c r="DG2" s="577"/>
      <c r="DH2" s="577"/>
      <c r="DI2" s="577"/>
      <c r="DJ2" s="577"/>
      <c r="DK2" s="577"/>
      <c r="DL2" s="577"/>
      <c r="DM2" s="577"/>
      <c r="DN2" s="577"/>
      <c r="DO2" s="577"/>
      <c r="DP2" s="577"/>
      <c r="DQ2" s="577"/>
      <c r="DR2" s="577"/>
      <c r="DS2" s="577"/>
      <c r="DT2" s="577"/>
      <c r="DU2" s="577"/>
      <c r="DV2" s="577"/>
      <c r="DW2" s="577"/>
      <c r="DX2" s="577"/>
      <c r="DY2" s="577"/>
      <c r="DZ2" s="577"/>
      <c r="EA2" s="577"/>
      <c r="EB2" s="577"/>
      <c r="EC2" s="577"/>
      <c r="ED2" s="577"/>
      <c r="EE2" s="577"/>
      <c r="EF2" s="577"/>
      <c r="EG2" s="577"/>
      <c r="EH2" s="577"/>
      <c r="EI2" s="577"/>
      <c r="EJ2" s="577"/>
      <c r="EK2" s="577"/>
      <c r="EL2" s="577"/>
      <c r="EM2" s="577"/>
      <c r="EN2" s="577"/>
      <c r="EO2" s="577"/>
      <c r="EP2" s="577"/>
      <c r="EQ2" s="577"/>
      <c r="ER2" s="577"/>
      <c r="ES2" s="577"/>
      <c r="ET2" s="577"/>
      <c r="EU2" s="577"/>
      <c r="EV2" s="577"/>
      <c r="EW2" s="577"/>
      <c r="EX2" s="577"/>
      <c r="EY2" s="577"/>
      <c r="EZ2" s="577"/>
      <c r="FA2" s="577"/>
      <c r="FB2" s="577"/>
      <c r="FC2" s="577"/>
      <c r="FD2" s="577"/>
      <c r="FE2" s="577"/>
      <c r="FF2" s="577"/>
      <c r="FG2" s="577"/>
      <c r="FH2" s="577"/>
      <c r="FI2" s="577"/>
      <c r="FJ2" s="577"/>
      <c r="FK2" s="577"/>
      <c r="FL2" s="577"/>
      <c r="FM2" s="577"/>
    </row>
    <row r="3" spans="1:102" s="425" customFormat="1" ht="9" customHeigh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CR3" s="421"/>
      <c r="CS3" s="426"/>
      <c r="CT3" s="426"/>
      <c r="CU3" s="426"/>
      <c r="CV3" s="426"/>
      <c r="CW3" s="426"/>
      <c r="CX3" s="427"/>
    </row>
    <row r="4" spans="1:169" s="428" customFormat="1" ht="12.75" customHeight="1">
      <c r="A4" s="585" t="s">
        <v>147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7"/>
      <c r="M4" s="585" t="s">
        <v>513</v>
      </c>
      <c r="N4" s="586"/>
      <c r="O4" s="587"/>
      <c r="P4" s="585" t="s">
        <v>462</v>
      </c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586"/>
      <c r="AT4" s="586"/>
      <c r="AU4" s="586"/>
      <c r="AV4" s="586"/>
      <c r="AW4" s="586"/>
      <c r="AX4" s="586"/>
      <c r="AY4" s="586"/>
      <c r="AZ4" s="586"/>
      <c r="BA4" s="586"/>
      <c r="BB4" s="586"/>
      <c r="BC4" s="586"/>
      <c r="BD4" s="586"/>
      <c r="BE4" s="587"/>
      <c r="BF4" s="585" t="s">
        <v>463</v>
      </c>
      <c r="BG4" s="586"/>
      <c r="BH4" s="586"/>
      <c r="BI4" s="586"/>
      <c r="BJ4" s="586"/>
      <c r="BK4" s="586"/>
      <c r="BL4" s="586"/>
      <c r="BM4" s="586"/>
      <c r="BN4" s="586"/>
      <c r="BO4" s="586"/>
      <c r="BP4" s="586"/>
      <c r="BQ4" s="586"/>
      <c r="BR4" s="586"/>
      <c r="BS4" s="586"/>
      <c r="BT4" s="586"/>
      <c r="BU4" s="587"/>
      <c r="BV4" s="617" t="s">
        <v>111</v>
      </c>
      <c r="BW4" s="618"/>
      <c r="BX4" s="618"/>
      <c r="BY4" s="618"/>
      <c r="BZ4" s="618"/>
      <c r="CA4" s="618"/>
      <c r="CB4" s="618"/>
      <c r="CC4" s="618"/>
      <c r="CD4" s="618"/>
      <c r="CE4" s="618"/>
      <c r="CF4" s="618"/>
      <c r="CG4" s="618"/>
      <c r="CH4" s="618"/>
      <c r="CI4" s="618"/>
      <c r="CJ4" s="618"/>
      <c r="CK4" s="618"/>
      <c r="CL4" s="618"/>
      <c r="CM4" s="618"/>
      <c r="CN4" s="618"/>
      <c r="CO4" s="618"/>
      <c r="CP4" s="618"/>
      <c r="CQ4" s="618"/>
      <c r="CR4" s="618"/>
      <c r="CS4" s="618"/>
      <c r="CT4" s="618"/>
      <c r="CU4" s="618"/>
      <c r="CV4" s="618"/>
      <c r="CW4" s="618"/>
      <c r="CX4" s="618"/>
      <c r="CY4" s="618"/>
      <c r="CZ4" s="618"/>
      <c r="DA4" s="618"/>
      <c r="DB4" s="618"/>
      <c r="DC4" s="618"/>
      <c r="DD4" s="618"/>
      <c r="DE4" s="618"/>
      <c r="DF4" s="618"/>
      <c r="DG4" s="618"/>
      <c r="DH4" s="618"/>
      <c r="DI4" s="618"/>
      <c r="DJ4" s="618"/>
      <c r="DK4" s="618"/>
      <c r="DL4" s="618"/>
      <c r="DM4" s="618"/>
      <c r="DN4" s="618"/>
      <c r="DO4" s="618"/>
      <c r="DP4" s="618"/>
      <c r="DQ4" s="618"/>
      <c r="DR4" s="618"/>
      <c r="DS4" s="618"/>
      <c r="DT4" s="618"/>
      <c r="DU4" s="618"/>
      <c r="DV4" s="618"/>
      <c r="DW4" s="618"/>
      <c r="DX4" s="618"/>
      <c r="DY4" s="618"/>
      <c r="DZ4" s="618"/>
      <c r="EA4" s="618"/>
      <c r="EB4" s="618"/>
      <c r="EC4" s="618"/>
      <c r="ED4" s="618"/>
      <c r="EE4" s="618"/>
      <c r="EF4" s="618"/>
      <c r="EG4" s="618"/>
      <c r="EH4" s="618"/>
      <c r="EI4" s="618"/>
      <c r="EJ4" s="618"/>
      <c r="EK4" s="618"/>
      <c r="EL4" s="618"/>
      <c r="EM4" s="618"/>
      <c r="EN4" s="618"/>
      <c r="EO4" s="618"/>
      <c r="EP4" s="618"/>
      <c r="EQ4" s="618"/>
      <c r="ER4" s="618"/>
      <c r="ES4" s="618"/>
      <c r="ET4" s="618"/>
      <c r="EU4" s="618"/>
      <c r="EV4" s="618"/>
      <c r="EW4" s="618"/>
      <c r="EX4" s="618"/>
      <c r="EY4" s="618"/>
      <c r="EZ4" s="618"/>
      <c r="FA4" s="618"/>
      <c r="FB4" s="618"/>
      <c r="FC4" s="618"/>
      <c r="FD4" s="618"/>
      <c r="FE4" s="618"/>
      <c r="FF4" s="618"/>
      <c r="FG4" s="618"/>
      <c r="FH4" s="618"/>
      <c r="FI4" s="618"/>
      <c r="FJ4" s="618"/>
      <c r="FK4" s="618"/>
      <c r="FL4" s="618"/>
      <c r="FM4" s="619"/>
    </row>
    <row r="5" spans="1:169" s="428" customFormat="1" ht="11.25" customHeight="1">
      <c r="A5" s="588"/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90"/>
      <c r="M5" s="588"/>
      <c r="N5" s="589"/>
      <c r="O5" s="590"/>
      <c r="P5" s="588"/>
      <c r="Q5" s="589"/>
      <c r="R5" s="589"/>
      <c r="S5" s="589"/>
      <c r="T5" s="589"/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89"/>
      <c r="AG5" s="589"/>
      <c r="AH5" s="589"/>
      <c r="AI5" s="589"/>
      <c r="AJ5" s="589"/>
      <c r="AK5" s="589"/>
      <c r="AL5" s="589"/>
      <c r="AM5" s="589"/>
      <c r="AN5" s="589"/>
      <c r="AO5" s="589"/>
      <c r="AP5" s="589"/>
      <c r="AQ5" s="589"/>
      <c r="AR5" s="589"/>
      <c r="AS5" s="589"/>
      <c r="AT5" s="589"/>
      <c r="AU5" s="589"/>
      <c r="AV5" s="589"/>
      <c r="AW5" s="589"/>
      <c r="AX5" s="589"/>
      <c r="AY5" s="589"/>
      <c r="AZ5" s="589"/>
      <c r="BA5" s="589"/>
      <c r="BB5" s="589"/>
      <c r="BC5" s="589"/>
      <c r="BD5" s="589"/>
      <c r="BE5" s="590"/>
      <c r="BF5" s="588"/>
      <c r="BG5" s="589"/>
      <c r="BH5" s="589"/>
      <c r="BI5" s="589"/>
      <c r="BJ5" s="589"/>
      <c r="BK5" s="589"/>
      <c r="BL5" s="589"/>
      <c r="BM5" s="589"/>
      <c r="BN5" s="589"/>
      <c r="BO5" s="589"/>
      <c r="BP5" s="589"/>
      <c r="BQ5" s="589"/>
      <c r="BR5" s="589"/>
      <c r="BS5" s="589"/>
      <c r="BT5" s="589"/>
      <c r="BU5" s="590"/>
      <c r="BV5" s="603" t="s">
        <v>464</v>
      </c>
      <c r="BW5" s="604"/>
      <c r="BX5" s="604"/>
      <c r="BY5" s="604"/>
      <c r="BZ5" s="604"/>
      <c r="CA5" s="604"/>
      <c r="CB5" s="604"/>
      <c r="CC5" s="604"/>
      <c r="CD5" s="604"/>
      <c r="CE5" s="604"/>
      <c r="CF5" s="604"/>
      <c r="CG5" s="604"/>
      <c r="CH5" s="604"/>
      <c r="CI5" s="604"/>
      <c r="CJ5" s="604"/>
      <c r="CK5" s="696" t="str">
        <f>'Лиц-1-М'!BV29</f>
        <v>22</v>
      </c>
      <c r="CL5" s="696"/>
      <c r="CM5" s="696"/>
      <c r="CN5" s="597" t="s">
        <v>465</v>
      </c>
      <c r="CO5" s="597"/>
      <c r="CP5" s="597"/>
      <c r="CQ5" s="597"/>
      <c r="CR5" s="597"/>
      <c r="CS5" s="597"/>
      <c r="CT5" s="597"/>
      <c r="CU5" s="597"/>
      <c r="CV5" s="597"/>
      <c r="CW5" s="597"/>
      <c r="CX5" s="597"/>
      <c r="CY5" s="597"/>
      <c r="CZ5" s="597"/>
      <c r="DA5" s="598"/>
      <c r="DB5" s="603" t="s">
        <v>464</v>
      </c>
      <c r="DC5" s="604"/>
      <c r="DD5" s="604"/>
      <c r="DE5" s="604"/>
      <c r="DF5" s="604"/>
      <c r="DG5" s="604"/>
      <c r="DH5" s="604"/>
      <c r="DI5" s="604"/>
      <c r="DJ5" s="604"/>
      <c r="DK5" s="604"/>
      <c r="DL5" s="604"/>
      <c r="DM5" s="604"/>
      <c r="DN5" s="604"/>
      <c r="DO5" s="604"/>
      <c r="DP5" s="604"/>
      <c r="DQ5" s="696" t="str">
        <f>'Лиц-1-М'!DB29</f>
        <v>23</v>
      </c>
      <c r="DR5" s="696"/>
      <c r="DS5" s="696"/>
      <c r="DT5" s="597" t="s">
        <v>465</v>
      </c>
      <c r="DU5" s="597"/>
      <c r="DV5" s="597"/>
      <c r="DW5" s="597"/>
      <c r="DX5" s="597"/>
      <c r="DY5" s="597"/>
      <c r="DZ5" s="597"/>
      <c r="EA5" s="597"/>
      <c r="EB5" s="597"/>
      <c r="EC5" s="597"/>
      <c r="ED5" s="597"/>
      <c r="EE5" s="597"/>
      <c r="EF5" s="597"/>
      <c r="EG5" s="598"/>
      <c r="EH5" s="603" t="s">
        <v>464</v>
      </c>
      <c r="EI5" s="604"/>
      <c r="EJ5" s="604"/>
      <c r="EK5" s="604"/>
      <c r="EL5" s="604"/>
      <c r="EM5" s="604"/>
      <c r="EN5" s="604"/>
      <c r="EO5" s="604"/>
      <c r="EP5" s="604"/>
      <c r="EQ5" s="604"/>
      <c r="ER5" s="604"/>
      <c r="ES5" s="604"/>
      <c r="ET5" s="604"/>
      <c r="EU5" s="604"/>
      <c r="EV5" s="604"/>
      <c r="EW5" s="696" t="str">
        <f>'Лиц-1-М'!EH29</f>
        <v>24</v>
      </c>
      <c r="EX5" s="696"/>
      <c r="EY5" s="696"/>
      <c r="EZ5" s="597" t="s">
        <v>465</v>
      </c>
      <c r="FA5" s="597"/>
      <c r="FB5" s="597"/>
      <c r="FC5" s="597"/>
      <c r="FD5" s="597"/>
      <c r="FE5" s="597"/>
      <c r="FF5" s="597"/>
      <c r="FG5" s="597"/>
      <c r="FH5" s="597"/>
      <c r="FI5" s="597"/>
      <c r="FJ5" s="597"/>
      <c r="FK5" s="597"/>
      <c r="FL5" s="597"/>
      <c r="FM5" s="598"/>
    </row>
    <row r="6" spans="1:169" s="428" customFormat="1" ht="12.75" customHeight="1">
      <c r="A6" s="588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90"/>
      <c r="M6" s="588"/>
      <c r="N6" s="589"/>
      <c r="O6" s="590"/>
      <c r="P6" s="591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2"/>
      <c r="AT6" s="592"/>
      <c r="AU6" s="592"/>
      <c r="AV6" s="592"/>
      <c r="AW6" s="592"/>
      <c r="AX6" s="592"/>
      <c r="AY6" s="592"/>
      <c r="AZ6" s="592"/>
      <c r="BA6" s="592"/>
      <c r="BB6" s="592"/>
      <c r="BC6" s="592"/>
      <c r="BD6" s="592"/>
      <c r="BE6" s="593"/>
      <c r="BF6" s="588"/>
      <c r="BG6" s="589"/>
      <c r="BH6" s="589"/>
      <c r="BI6" s="589"/>
      <c r="BJ6" s="589"/>
      <c r="BK6" s="589"/>
      <c r="BL6" s="589"/>
      <c r="BM6" s="589"/>
      <c r="BN6" s="589"/>
      <c r="BO6" s="589"/>
      <c r="BP6" s="589"/>
      <c r="BQ6" s="589"/>
      <c r="BR6" s="589"/>
      <c r="BS6" s="589"/>
      <c r="BT6" s="589"/>
      <c r="BU6" s="590"/>
      <c r="BV6" s="599" t="s">
        <v>466</v>
      </c>
      <c r="BW6" s="600"/>
      <c r="BX6" s="600"/>
      <c r="BY6" s="600"/>
      <c r="BZ6" s="600"/>
      <c r="CA6" s="600"/>
      <c r="CB6" s="600"/>
      <c r="CC6" s="600"/>
      <c r="CD6" s="600"/>
      <c r="CE6" s="600"/>
      <c r="CF6" s="600"/>
      <c r="CG6" s="600"/>
      <c r="CH6" s="600"/>
      <c r="CI6" s="600"/>
      <c r="CJ6" s="600"/>
      <c r="CK6" s="600"/>
      <c r="CL6" s="600"/>
      <c r="CM6" s="600"/>
      <c r="CN6" s="600"/>
      <c r="CO6" s="600"/>
      <c r="CP6" s="600"/>
      <c r="CQ6" s="600"/>
      <c r="CR6" s="600"/>
      <c r="CS6" s="600"/>
      <c r="CT6" s="600"/>
      <c r="CU6" s="600"/>
      <c r="CV6" s="600"/>
      <c r="CW6" s="600"/>
      <c r="CX6" s="600"/>
      <c r="CY6" s="600"/>
      <c r="CZ6" s="600"/>
      <c r="DA6" s="601"/>
      <c r="DB6" s="599" t="s">
        <v>467</v>
      </c>
      <c r="DC6" s="600"/>
      <c r="DD6" s="600"/>
      <c r="DE6" s="600"/>
      <c r="DF6" s="600"/>
      <c r="DG6" s="600"/>
      <c r="DH6" s="600"/>
      <c r="DI6" s="600"/>
      <c r="DJ6" s="600"/>
      <c r="DK6" s="600"/>
      <c r="DL6" s="600"/>
      <c r="DM6" s="600"/>
      <c r="DN6" s="600"/>
      <c r="DO6" s="600"/>
      <c r="DP6" s="600"/>
      <c r="DQ6" s="600"/>
      <c r="DR6" s="600"/>
      <c r="DS6" s="600"/>
      <c r="DT6" s="600"/>
      <c r="DU6" s="600"/>
      <c r="DV6" s="600"/>
      <c r="DW6" s="600"/>
      <c r="DX6" s="600"/>
      <c r="DY6" s="600"/>
      <c r="DZ6" s="600"/>
      <c r="EA6" s="600"/>
      <c r="EB6" s="600"/>
      <c r="EC6" s="600"/>
      <c r="ED6" s="600"/>
      <c r="EE6" s="600"/>
      <c r="EF6" s="600"/>
      <c r="EG6" s="601"/>
      <c r="EH6" s="599" t="s">
        <v>468</v>
      </c>
      <c r="EI6" s="600"/>
      <c r="EJ6" s="600"/>
      <c r="EK6" s="600"/>
      <c r="EL6" s="600"/>
      <c r="EM6" s="600"/>
      <c r="EN6" s="600"/>
      <c r="EO6" s="600"/>
      <c r="EP6" s="600"/>
      <c r="EQ6" s="600"/>
      <c r="ER6" s="600"/>
      <c r="ES6" s="600"/>
      <c r="ET6" s="600"/>
      <c r="EU6" s="600"/>
      <c r="EV6" s="600"/>
      <c r="EW6" s="600"/>
      <c r="EX6" s="600"/>
      <c r="EY6" s="600"/>
      <c r="EZ6" s="600"/>
      <c r="FA6" s="600"/>
      <c r="FB6" s="600"/>
      <c r="FC6" s="600"/>
      <c r="FD6" s="600"/>
      <c r="FE6" s="600"/>
      <c r="FF6" s="600"/>
      <c r="FG6" s="600"/>
      <c r="FH6" s="600"/>
      <c r="FI6" s="600"/>
      <c r="FJ6" s="600"/>
      <c r="FK6" s="600"/>
      <c r="FL6" s="600"/>
      <c r="FM6" s="601"/>
    </row>
    <row r="7" spans="1:169" s="428" customFormat="1" ht="35.25" customHeight="1">
      <c r="A7" s="591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3"/>
      <c r="M7" s="591"/>
      <c r="N7" s="592"/>
      <c r="O7" s="593"/>
      <c r="P7" s="584" t="s">
        <v>469</v>
      </c>
      <c r="Q7" s="582"/>
      <c r="R7" s="582"/>
      <c r="S7" s="582"/>
      <c r="T7" s="582"/>
      <c r="U7" s="582"/>
      <c r="V7" s="582"/>
      <c r="W7" s="582"/>
      <c r="X7" s="582"/>
      <c r="Y7" s="583"/>
      <c r="Z7" s="584" t="s">
        <v>470</v>
      </c>
      <c r="AA7" s="582"/>
      <c r="AB7" s="582"/>
      <c r="AC7" s="582"/>
      <c r="AD7" s="582"/>
      <c r="AE7" s="582"/>
      <c r="AF7" s="582"/>
      <c r="AG7" s="582"/>
      <c r="AH7" s="582"/>
      <c r="AI7" s="583"/>
      <c r="AJ7" s="584" t="s">
        <v>471</v>
      </c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3"/>
      <c r="AW7" s="584" t="s">
        <v>472</v>
      </c>
      <c r="AX7" s="582"/>
      <c r="AY7" s="582"/>
      <c r="AZ7" s="582"/>
      <c r="BA7" s="582"/>
      <c r="BB7" s="582"/>
      <c r="BC7" s="582"/>
      <c r="BD7" s="582"/>
      <c r="BE7" s="583"/>
      <c r="BF7" s="591"/>
      <c r="BG7" s="592"/>
      <c r="BH7" s="592"/>
      <c r="BI7" s="592"/>
      <c r="BJ7" s="592"/>
      <c r="BK7" s="592"/>
      <c r="BL7" s="592"/>
      <c r="BM7" s="592"/>
      <c r="BN7" s="592"/>
      <c r="BO7" s="592"/>
      <c r="BP7" s="592"/>
      <c r="BQ7" s="592"/>
      <c r="BR7" s="592"/>
      <c r="BS7" s="592"/>
      <c r="BT7" s="592"/>
      <c r="BU7" s="593"/>
      <c r="BV7" s="584" t="s">
        <v>473</v>
      </c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3"/>
      <c r="CH7" s="584" t="s">
        <v>474</v>
      </c>
      <c r="CI7" s="582"/>
      <c r="CJ7" s="582"/>
      <c r="CK7" s="582"/>
      <c r="CL7" s="582"/>
      <c r="CM7" s="582"/>
      <c r="CN7" s="582"/>
      <c r="CO7" s="582"/>
      <c r="CP7" s="582"/>
      <c r="CQ7" s="583"/>
      <c r="CR7" s="582" t="s">
        <v>475</v>
      </c>
      <c r="CS7" s="582"/>
      <c r="CT7" s="582"/>
      <c r="CU7" s="582"/>
      <c r="CV7" s="582"/>
      <c r="CW7" s="582"/>
      <c r="CX7" s="582"/>
      <c r="CY7" s="582"/>
      <c r="CZ7" s="582"/>
      <c r="DA7" s="582"/>
      <c r="DB7" s="584" t="s">
        <v>473</v>
      </c>
      <c r="DC7" s="582"/>
      <c r="DD7" s="582"/>
      <c r="DE7" s="582"/>
      <c r="DF7" s="582"/>
      <c r="DG7" s="582"/>
      <c r="DH7" s="582"/>
      <c r="DI7" s="582"/>
      <c r="DJ7" s="582"/>
      <c r="DK7" s="582"/>
      <c r="DL7" s="582"/>
      <c r="DM7" s="583"/>
      <c r="DN7" s="584" t="s">
        <v>474</v>
      </c>
      <c r="DO7" s="582"/>
      <c r="DP7" s="582"/>
      <c r="DQ7" s="582"/>
      <c r="DR7" s="582"/>
      <c r="DS7" s="582"/>
      <c r="DT7" s="582"/>
      <c r="DU7" s="582"/>
      <c r="DV7" s="582"/>
      <c r="DW7" s="583"/>
      <c r="DX7" s="582" t="s">
        <v>475</v>
      </c>
      <c r="DY7" s="582"/>
      <c r="DZ7" s="582"/>
      <c r="EA7" s="582"/>
      <c r="EB7" s="582"/>
      <c r="EC7" s="582"/>
      <c r="ED7" s="582"/>
      <c r="EE7" s="582"/>
      <c r="EF7" s="582"/>
      <c r="EG7" s="582"/>
      <c r="EH7" s="584" t="s">
        <v>473</v>
      </c>
      <c r="EI7" s="582"/>
      <c r="EJ7" s="582"/>
      <c r="EK7" s="582"/>
      <c r="EL7" s="582"/>
      <c r="EM7" s="582"/>
      <c r="EN7" s="582"/>
      <c r="EO7" s="582"/>
      <c r="EP7" s="582"/>
      <c r="EQ7" s="582"/>
      <c r="ER7" s="582"/>
      <c r="ES7" s="583"/>
      <c r="ET7" s="584" t="s">
        <v>474</v>
      </c>
      <c r="EU7" s="582"/>
      <c r="EV7" s="582"/>
      <c r="EW7" s="582"/>
      <c r="EX7" s="582"/>
      <c r="EY7" s="582"/>
      <c r="EZ7" s="582"/>
      <c r="FA7" s="582"/>
      <c r="FB7" s="582"/>
      <c r="FC7" s="583"/>
      <c r="FD7" s="582" t="s">
        <v>475</v>
      </c>
      <c r="FE7" s="582"/>
      <c r="FF7" s="582"/>
      <c r="FG7" s="582"/>
      <c r="FH7" s="582"/>
      <c r="FI7" s="582"/>
      <c r="FJ7" s="582"/>
      <c r="FK7" s="582"/>
      <c r="FL7" s="582"/>
      <c r="FM7" s="583"/>
    </row>
    <row r="8" spans="1:169" s="428" customFormat="1" ht="13.5" customHeight="1" thickBot="1">
      <c r="A8" s="584">
        <v>1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3"/>
      <c r="M8" s="692">
        <v>2</v>
      </c>
      <c r="N8" s="693"/>
      <c r="O8" s="694"/>
      <c r="P8" s="579">
        <v>3</v>
      </c>
      <c r="Q8" s="580"/>
      <c r="R8" s="580"/>
      <c r="S8" s="580"/>
      <c r="T8" s="580"/>
      <c r="U8" s="580"/>
      <c r="V8" s="580"/>
      <c r="W8" s="580"/>
      <c r="X8" s="580"/>
      <c r="Y8" s="581"/>
      <c r="Z8" s="579">
        <v>4</v>
      </c>
      <c r="AA8" s="580"/>
      <c r="AB8" s="580"/>
      <c r="AC8" s="580"/>
      <c r="AD8" s="580"/>
      <c r="AE8" s="580"/>
      <c r="AF8" s="580"/>
      <c r="AG8" s="580"/>
      <c r="AH8" s="580"/>
      <c r="AI8" s="581"/>
      <c r="AJ8" s="579">
        <v>5</v>
      </c>
      <c r="AK8" s="580"/>
      <c r="AL8" s="580"/>
      <c r="AM8" s="580"/>
      <c r="AN8" s="580"/>
      <c r="AO8" s="580"/>
      <c r="AP8" s="580"/>
      <c r="AQ8" s="580"/>
      <c r="AR8" s="580"/>
      <c r="AS8" s="580"/>
      <c r="AT8" s="580"/>
      <c r="AU8" s="580"/>
      <c r="AV8" s="581"/>
      <c r="AW8" s="579">
        <v>6</v>
      </c>
      <c r="AX8" s="580"/>
      <c r="AY8" s="580"/>
      <c r="AZ8" s="580"/>
      <c r="BA8" s="580"/>
      <c r="BB8" s="580"/>
      <c r="BC8" s="580"/>
      <c r="BD8" s="580"/>
      <c r="BE8" s="581"/>
      <c r="BF8" s="594">
        <v>7</v>
      </c>
      <c r="BG8" s="595"/>
      <c r="BH8" s="595"/>
      <c r="BI8" s="595"/>
      <c r="BJ8" s="595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6"/>
      <c r="BV8" s="579">
        <v>8</v>
      </c>
      <c r="BW8" s="580"/>
      <c r="BX8" s="580"/>
      <c r="BY8" s="580"/>
      <c r="BZ8" s="580"/>
      <c r="CA8" s="580"/>
      <c r="CB8" s="580"/>
      <c r="CC8" s="580"/>
      <c r="CD8" s="580"/>
      <c r="CE8" s="580"/>
      <c r="CF8" s="580"/>
      <c r="CG8" s="581"/>
      <c r="CH8" s="579">
        <v>9</v>
      </c>
      <c r="CI8" s="580"/>
      <c r="CJ8" s="580"/>
      <c r="CK8" s="580"/>
      <c r="CL8" s="580"/>
      <c r="CM8" s="580"/>
      <c r="CN8" s="580"/>
      <c r="CO8" s="580"/>
      <c r="CP8" s="580"/>
      <c r="CQ8" s="581"/>
      <c r="CR8" s="580">
        <v>10</v>
      </c>
      <c r="CS8" s="580"/>
      <c r="CT8" s="580"/>
      <c r="CU8" s="580"/>
      <c r="CV8" s="580"/>
      <c r="CW8" s="580"/>
      <c r="CX8" s="580"/>
      <c r="CY8" s="580"/>
      <c r="CZ8" s="580"/>
      <c r="DA8" s="580"/>
      <c r="DB8" s="579">
        <v>11</v>
      </c>
      <c r="DC8" s="580"/>
      <c r="DD8" s="580"/>
      <c r="DE8" s="580"/>
      <c r="DF8" s="580"/>
      <c r="DG8" s="580"/>
      <c r="DH8" s="580"/>
      <c r="DI8" s="580"/>
      <c r="DJ8" s="580"/>
      <c r="DK8" s="580"/>
      <c r="DL8" s="580"/>
      <c r="DM8" s="581"/>
      <c r="DN8" s="579">
        <v>12</v>
      </c>
      <c r="DO8" s="580"/>
      <c r="DP8" s="580"/>
      <c r="DQ8" s="580"/>
      <c r="DR8" s="580"/>
      <c r="DS8" s="580"/>
      <c r="DT8" s="580"/>
      <c r="DU8" s="580"/>
      <c r="DV8" s="580"/>
      <c r="DW8" s="581"/>
      <c r="DX8" s="580">
        <v>13</v>
      </c>
      <c r="DY8" s="580"/>
      <c r="DZ8" s="580"/>
      <c r="EA8" s="580"/>
      <c r="EB8" s="580"/>
      <c r="EC8" s="580"/>
      <c r="ED8" s="580"/>
      <c r="EE8" s="580"/>
      <c r="EF8" s="580"/>
      <c r="EG8" s="580"/>
      <c r="EH8" s="579">
        <v>14</v>
      </c>
      <c r="EI8" s="580"/>
      <c r="EJ8" s="580"/>
      <c r="EK8" s="580"/>
      <c r="EL8" s="580"/>
      <c r="EM8" s="580"/>
      <c r="EN8" s="580"/>
      <c r="EO8" s="580"/>
      <c r="EP8" s="580"/>
      <c r="EQ8" s="580"/>
      <c r="ER8" s="580"/>
      <c r="ES8" s="581"/>
      <c r="ET8" s="579">
        <v>15</v>
      </c>
      <c r="EU8" s="580"/>
      <c r="EV8" s="580"/>
      <c r="EW8" s="580"/>
      <c r="EX8" s="580"/>
      <c r="EY8" s="580"/>
      <c r="EZ8" s="580"/>
      <c r="FA8" s="580"/>
      <c r="FB8" s="580"/>
      <c r="FC8" s="581"/>
      <c r="FD8" s="580">
        <v>16</v>
      </c>
      <c r="FE8" s="580"/>
      <c r="FF8" s="580"/>
      <c r="FG8" s="580"/>
      <c r="FH8" s="580"/>
      <c r="FI8" s="580"/>
      <c r="FJ8" s="580"/>
      <c r="FK8" s="580"/>
      <c r="FL8" s="580"/>
      <c r="FM8" s="581"/>
    </row>
    <row r="9" spans="1:169" s="429" customFormat="1" ht="12.75" customHeight="1">
      <c r="A9" s="669" t="s">
        <v>148</v>
      </c>
      <c r="B9" s="670"/>
      <c r="C9" s="670"/>
      <c r="D9" s="670"/>
      <c r="E9" s="670"/>
      <c r="F9" s="670"/>
      <c r="G9" s="670"/>
      <c r="H9" s="670"/>
      <c r="I9" s="670"/>
      <c r="J9" s="670"/>
      <c r="K9" s="670"/>
      <c r="L9" s="670"/>
      <c r="M9" s="704">
        <v>106</v>
      </c>
      <c r="N9" s="705"/>
      <c r="O9" s="706"/>
      <c r="P9" s="652" t="s">
        <v>159</v>
      </c>
      <c r="Q9" s="650"/>
      <c r="R9" s="650"/>
      <c r="S9" s="650"/>
      <c r="T9" s="650"/>
      <c r="U9" s="650"/>
      <c r="V9" s="650"/>
      <c r="W9" s="650"/>
      <c r="X9" s="650"/>
      <c r="Y9" s="651"/>
      <c r="Z9" s="652" t="s">
        <v>269</v>
      </c>
      <c r="AA9" s="650"/>
      <c r="AB9" s="650"/>
      <c r="AC9" s="650"/>
      <c r="AD9" s="650"/>
      <c r="AE9" s="650"/>
      <c r="AF9" s="650"/>
      <c r="AG9" s="650"/>
      <c r="AH9" s="650"/>
      <c r="AI9" s="651"/>
      <c r="AJ9" s="652" t="s">
        <v>270</v>
      </c>
      <c r="AK9" s="650"/>
      <c r="AL9" s="650"/>
      <c r="AM9" s="650"/>
      <c r="AN9" s="650"/>
      <c r="AO9" s="650"/>
      <c r="AP9" s="650"/>
      <c r="AQ9" s="650"/>
      <c r="AR9" s="650"/>
      <c r="AS9" s="650"/>
      <c r="AT9" s="650"/>
      <c r="AU9" s="650"/>
      <c r="AV9" s="651"/>
      <c r="AW9" s="653" t="s">
        <v>476</v>
      </c>
      <c r="AX9" s="654"/>
      <c r="AY9" s="654"/>
      <c r="AZ9" s="654"/>
      <c r="BA9" s="654"/>
      <c r="BB9" s="654"/>
      <c r="BC9" s="654"/>
      <c r="BD9" s="654"/>
      <c r="BE9" s="655"/>
      <c r="BF9" s="653" t="s">
        <v>477</v>
      </c>
      <c r="BG9" s="654"/>
      <c r="BH9" s="654"/>
      <c r="BI9" s="654"/>
      <c r="BJ9" s="654"/>
      <c r="BK9" s="654"/>
      <c r="BL9" s="654"/>
      <c r="BM9" s="654"/>
      <c r="BN9" s="654"/>
      <c r="BO9" s="654"/>
      <c r="BP9" s="654"/>
      <c r="BQ9" s="654"/>
      <c r="BR9" s="654"/>
      <c r="BS9" s="654"/>
      <c r="BT9" s="654"/>
      <c r="BU9" s="655"/>
      <c r="BV9" s="659">
        <f>2312060-BV10</f>
        <v>2308926</v>
      </c>
      <c r="BW9" s="708"/>
      <c r="BX9" s="708"/>
      <c r="BY9" s="708"/>
      <c r="BZ9" s="708"/>
      <c r="CA9" s="708"/>
      <c r="CB9" s="708"/>
      <c r="CC9" s="708"/>
      <c r="CD9" s="708"/>
      <c r="CE9" s="708"/>
      <c r="CF9" s="708"/>
      <c r="CG9" s="709"/>
      <c r="CH9" s="659"/>
      <c r="CI9" s="660"/>
      <c r="CJ9" s="660"/>
      <c r="CK9" s="660"/>
      <c r="CL9" s="660"/>
      <c r="CM9" s="660"/>
      <c r="CN9" s="660"/>
      <c r="CO9" s="660"/>
      <c r="CP9" s="660"/>
      <c r="CQ9" s="661"/>
      <c r="CR9" s="660"/>
      <c r="CS9" s="660"/>
      <c r="CT9" s="660"/>
      <c r="CU9" s="660"/>
      <c r="CV9" s="660"/>
      <c r="CW9" s="660"/>
      <c r="CX9" s="660"/>
      <c r="CY9" s="660"/>
      <c r="CZ9" s="660"/>
      <c r="DA9" s="661"/>
      <c r="DB9" s="659">
        <v>2308926</v>
      </c>
      <c r="DC9" s="708"/>
      <c r="DD9" s="708"/>
      <c r="DE9" s="708"/>
      <c r="DF9" s="708"/>
      <c r="DG9" s="708"/>
      <c r="DH9" s="708"/>
      <c r="DI9" s="708"/>
      <c r="DJ9" s="708"/>
      <c r="DK9" s="708"/>
      <c r="DL9" s="708"/>
      <c r="DM9" s="709"/>
      <c r="DN9" s="659"/>
      <c r="DO9" s="660"/>
      <c r="DP9" s="660"/>
      <c r="DQ9" s="660"/>
      <c r="DR9" s="660"/>
      <c r="DS9" s="660"/>
      <c r="DT9" s="660"/>
      <c r="DU9" s="660"/>
      <c r="DV9" s="660"/>
      <c r="DW9" s="661"/>
      <c r="DX9" s="660"/>
      <c r="DY9" s="660"/>
      <c r="DZ9" s="660"/>
      <c r="EA9" s="660"/>
      <c r="EB9" s="660"/>
      <c r="EC9" s="660"/>
      <c r="ED9" s="660"/>
      <c r="EE9" s="660"/>
      <c r="EF9" s="660"/>
      <c r="EG9" s="661"/>
      <c r="EH9" s="659">
        <v>2308926</v>
      </c>
      <c r="EI9" s="708"/>
      <c r="EJ9" s="708"/>
      <c r="EK9" s="708"/>
      <c r="EL9" s="708"/>
      <c r="EM9" s="708"/>
      <c r="EN9" s="708"/>
      <c r="EO9" s="708"/>
      <c r="EP9" s="708"/>
      <c r="EQ9" s="708"/>
      <c r="ER9" s="708"/>
      <c r="ES9" s="709"/>
      <c r="ET9" s="659"/>
      <c r="EU9" s="660"/>
      <c r="EV9" s="660"/>
      <c r="EW9" s="660"/>
      <c r="EX9" s="660"/>
      <c r="EY9" s="660"/>
      <c r="EZ9" s="660"/>
      <c r="FA9" s="660"/>
      <c r="FB9" s="660"/>
      <c r="FC9" s="661"/>
      <c r="FD9" s="659"/>
      <c r="FE9" s="660"/>
      <c r="FF9" s="660"/>
      <c r="FG9" s="660"/>
      <c r="FH9" s="660"/>
      <c r="FI9" s="660"/>
      <c r="FJ9" s="660"/>
      <c r="FK9" s="660"/>
      <c r="FL9" s="660"/>
      <c r="FM9" s="664"/>
    </row>
    <row r="10" spans="1:169" s="429" customFormat="1" ht="12.75" customHeight="1">
      <c r="A10" s="669" t="s">
        <v>514</v>
      </c>
      <c r="B10" s="670"/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1">
        <v>106</v>
      </c>
      <c r="N10" s="672"/>
      <c r="O10" s="673"/>
      <c r="P10" s="542" t="s">
        <v>159</v>
      </c>
      <c r="Q10" s="542"/>
      <c r="R10" s="542"/>
      <c r="S10" s="542"/>
      <c r="T10" s="542"/>
      <c r="U10" s="542"/>
      <c r="V10" s="542"/>
      <c r="W10" s="542"/>
      <c r="X10" s="542"/>
      <c r="Y10" s="542"/>
      <c r="Z10" s="542" t="s">
        <v>269</v>
      </c>
      <c r="AA10" s="542"/>
      <c r="AB10" s="542"/>
      <c r="AC10" s="542"/>
      <c r="AD10" s="542"/>
      <c r="AE10" s="542"/>
      <c r="AF10" s="542"/>
      <c r="AG10" s="542"/>
      <c r="AH10" s="542"/>
      <c r="AI10" s="542"/>
      <c r="AJ10" s="542" t="s">
        <v>270</v>
      </c>
      <c r="AK10" s="542"/>
      <c r="AL10" s="542"/>
      <c r="AM10" s="542"/>
      <c r="AN10" s="542"/>
      <c r="AO10" s="542"/>
      <c r="AP10" s="542"/>
      <c r="AQ10" s="542"/>
      <c r="AR10" s="542"/>
      <c r="AS10" s="542"/>
      <c r="AT10" s="542"/>
      <c r="AU10" s="542"/>
      <c r="AV10" s="542"/>
      <c r="AW10" s="543" t="s">
        <v>476</v>
      </c>
      <c r="AX10" s="544"/>
      <c r="AY10" s="544"/>
      <c r="AZ10" s="544"/>
      <c r="BA10" s="544"/>
      <c r="BB10" s="544"/>
      <c r="BC10" s="544"/>
      <c r="BD10" s="544"/>
      <c r="BE10" s="545"/>
      <c r="BF10" s="543" t="s">
        <v>478</v>
      </c>
      <c r="BG10" s="544"/>
      <c r="BH10" s="544"/>
      <c r="BI10" s="544"/>
      <c r="BJ10" s="544"/>
      <c r="BK10" s="544"/>
      <c r="BL10" s="544"/>
      <c r="BM10" s="544"/>
      <c r="BN10" s="544"/>
      <c r="BO10" s="544"/>
      <c r="BP10" s="544"/>
      <c r="BQ10" s="544"/>
      <c r="BR10" s="544"/>
      <c r="BS10" s="544"/>
      <c r="BT10" s="544"/>
      <c r="BU10" s="545"/>
      <c r="BV10" s="536">
        <f>'111'!G13</f>
        <v>3134</v>
      </c>
      <c r="BW10" s="537"/>
      <c r="BX10" s="537"/>
      <c r="BY10" s="537"/>
      <c r="BZ10" s="537"/>
      <c r="CA10" s="537"/>
      <c r="CB10" s="537"/>
      <c r="CC10" s="537"/>
      <c r="CD10" s="537"/>
      <c r="CE10" s="537"/>
      <c r="CF10" s="537"/>
      <c r="CG10" s="538"/>
      <c r="CH10" s="536"/>
      <c r="CI10" s="537"/>
      <c r="CJ10" s="537"/>
      <c r="CK10" s="537"/>
      <c r="CL10" s="537"/>
      <c r="CM10" s="537"/>
      <c r="CN10" s="537"/>
      <c r="CO10" s="537"/>
      <c r="CP10" s="537"/>
      <c r="CQ10" s="538"/>
      <c r="CR10" s="537"/>
      <c r="CS10" s="537"/>
      <c r="CT10" s="537"/>
      <c r="CU10" s="537"/>
      <c r="CV10" s="537"/>
      <c r="CW10" s="537"/>
      <c r="CX10" s="537"/>
      <c r="CY10" s="537"/>
      <c r="CZ10" s="537"/>
      <c r="DA10" s="538"/>
      <c r="DB10" s="536">
        <v>3134</v>
      </c>
      <c r="DC10" s="537"/>
      <c r="DD10" s="537"/>
      <c r="DE10" s="537"/>
      <c r="DF10" s="537"/>
      <c r="DG10" s="537"/>
      <c r="DH10" s="537"/>
      <c r="DI10" s="537"/>
      <c r="DJ10" s="537"/>
      <c r="DK10" s="537"/>
      <c r="DL10" s="537"/>
      <c r="DM10" s="538"/>
      <c r="DN10" s="536"/>
      <c r="DO10" s="537"/>
      <c r="DP10" s="537"/>
      <c r="DQ10" s="537"/>
      <c r="DR10" s="537"/>
      <c r="DS10" s="537"/>
      <c r="DT10" s="537"/>
      <c r="DU10" s="537"/>
      <c r="DV10" s="537"/>
      <c r="DW10" s="538"/>
      <c r="DX10" s="537"/>
      <c r="DY10" s="537"/>
      <c r="DZ10" s="537"/>
      <c r="EA10" s="537"/>
      <c r="EB10" s="537"/>
      <c r="EC10" s="537"/>
      <c r="ED10" s="537"/>
      <c r="EE10" s="537"/>
      <c r="EF10" s="537"/>
      <c r="EG10" s="538"/>
      <c r="EH10" s="536">
        <v>3134</v>
      </c>
      <c r="EI10" s="537"/>
      <c r="EJ10" s="537"/>
      <c r="EK10" s="537"/>
      <c r="EL10" s="537"/>
      <c r="EM10" s="537"/>
      <c r="EN10" s="537"/>
      <c r="EO10" s="537"/>
      <c r="EP10" s="537"/>
      <c r="EQ10" s="537"/>
      <c r="ER10" s="537"/>
      <c r="ES10" s="538"/>
      <c r="ET10" s="536"/>
      <c r="EU10" s="537"/>
      <c r="EV10" s="537"/>
      <c r="EW10" s="537"/>
      <c r="EX10" s="537"/>
      <c r="EY10" s="537"/>
      <c r="EZ10" s="537"/>
      <c r="FA10" s="537"/>
      <c r="FB10" s="537"/>
      <c r="FC10" s="538"/>
      <c r="FD10" s="536"/>
      <c r="FE10" s="537"/>
      <c r="FF10" s="537"/>
      <c r="FG10" s="537"/>
      <c r="FH10" s="537"/>
      <c r="FI10" s="537"/>
      <c r="FJ10" s="537"/>
      <c r="FK10" s="537"/>
      <c r="FL10" s="537"/>
      <c r="FM10" s="539"/>
    </row>
    <row r="11" spans="1:169" s="429" customFormat="1" ht="12.75" customHeight="1">
      <c r="A11" s="669" t="s">
        <v>610</v>
      </c>
      <c r="B11" s="670"/>
      <c r="C11" s="670"/>
      <c r="D11" s="670"/>
      <c r="E11" s="670"/>
      <c r="F11" s="670"/>
      <c r="G11" s="670"/>
      <c r="H11" s="670"/>
      <c r="I11" s="670"/>
      <c r="J11" s="670"/>
      <c r="K11" s="670"/>
      <c r="L11" s="670"/>
      <c r="M11" s="671">
        <v>106</v>
      </c>
      <c r="N11" s="672"/>
      <c r="O11" s="673"/>
      <c r="P11" s="542" t="s">
        <v>159</v>
      </c>
      <c r="Q11" s="542"/>
      <c r="R11" s="542"/>
      <c r="S11" s="542"/>
      <c r="T11" s="542"/>
      <c r="U11" s="542"/>
      <c r="V11" s="542"/>
      <c r="W11" s="542"/>
      <c r="X11" s="542"/>
      <c r="Y11" s="542"/>
      <c r="Z11" s="542" t="s">
        <v>269</v>
      </c>
      <c r="AA11" s="542"/>
      <c r="AB11" s="542"/>
      <c r="AC11" s="542"/>
      <c r="AD11" s="542"/>
      <c r="AE11" s="542"/>
      <c r="AF11" s="542"/>
      <c r="AG11" s="542"/>
      <c r="AH11" s="542"/>
      <c r="AI11" s="542"/>
      <c r="AJ11" s="542" t="s">
        <v>270</v>
      </c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2"/>
      <c r="AV11" s="542"/>
      <c r="AW11" s="543" t="s">
        <v>479</v>
      </c>
      <c r="AX11" s="544"/>
      <c r="AY11" s="544"/>
      <c r="AZ11" s="544"/>
      <c r="BA11" s="544"/>
      <c r="BB11" s="544"/>
      <c r="BC11" s="544"/>
      <c r="BD11" s="544"/>
      <c r="BE11" s="545"/>
      <c r="BF11" s="543" t="s">
        <v>609</v>
      </c>
      <c r="BG11" s="544"/>
      <c r="BH11" s="544"/>
      <c r="BI11" s="544"/>
      <c r="BJ11" s="544"/>
      <c r="BK11" s="544"/>
      <c r="BL11" s="544"/>
      <c r="BM11" s="544"/>
      <c r="BN11" s="544"/>
      <c r="BO11" s="544"/>
      <c r="BP11" s="544"/>
      <c r="BQ11" s="544"/>
      <c r="BR11" s="544"/>
      <c r="BS11" s="544"/>
      <c r="BT11" s="544"/>
      <c r="BU11" s="545"/>
      <c r="BV11" s="536">
        <v>0</v>
      </c>
      <c r="BW11" s="537"/>
      <c r="BX11" s="537"/>
      <c r="BY11" s="537"/>
      <c r="BZ11" s="537"/>
      <c r="CA11" s="537"/>
      <c r="CB11" s="537"/>
      <c r="CC11" s="537"/>
      <c r="CD11" s="537"/>
      <c r="CE11" s="537"/>
      <c r="CF11" s="537"/>
      <c r="CG11" s="538"/>
      <c r="CH11" s="536"/>
      <c r="CI11" s="537"/>
      <c r="CJ11" s="537"/>
      <c r="CK11" s="537"/>
      <c r="CL11" s="537"/>
      <c r="CM11" s="537"/>
      <c r="CN11" s="537"/>
      <c r="CO11" s="537"/>
      <c r="CP11" s="537"/>
      <c r="CQ11" s="538"/>
      <c r="CR11" s="537"/>
      <c r="CS11" s="537"/>
      <c r="CT11" s="537"/>
      <c r="CU11" s="537"/>
      <c r="CV11" s="537"/>
      <c r="CW11" s="537"/>
      <c r="CX11" s="537"/>
      <c r="CY11" s="537"/>
      <c r="CZ11" s="537"/>
      <c r="DA11" s="538"/>
      <c r="DB11" s="536">
        <v>0</v>
      </c>
      <c r="DC11" s="537"/>
      <c r="DD11" s="537"/>
      <c r="DE11" s="537"/>
      <c r="DF11" s="537"/>
      <c r="DG11" s="537"/>
      <c r="DH11" s="537"/>
      <c r="DI11" s="537"/>
      <c r="DJ11" s="537"/>
      <c r="DK11" s="537"/>
      <c r="DL11" s="537"/>
      <c r="DM11" s="538"/>
      <c r="DN11" s="536"/>
      <c r="DO11" s="537"/>
      <c r="DP11" s="537"/>
      <c r="DQ11" s="537"/>
      <c r="DR11" s="537"/>
      <c r="DS11" s="537"/>
      <c r="DT11" s="537"/>
      <c r="DU11" s="537"/>
      <c r="DV11" s="537"/>
      <c r="DW11" s="538"/>
      <c r="DX11" s="537"/>
      <c r="DY11" s="537"/>
      <c r="DZ11" s="537"/>
      <c r="EA11" s="537"/>
      <c r="EB11" s="537"/>
      <c r="EC11" s="537"/>
      <c r="ED11" s="537"/>
      <c r="EE11" s="537"/>
      <c r="EF11" s="537"/>
      <c r="EG11" s="538"/>
      <c r="EH11" s="536">
        <v>0</v>
      </c>
      <c r="EI11" s="537"/>
      <c r="EJ11" s="537"/>
      <c r="EK11" s="537"/>
      <c r="EL11" s="537"/>
      <c r="EM11" s="537"/>
      <c r="EN11" s="537"/>
      <c r="EO11" s="537"/>
      <c r="EP11" s="537"/>
      <c r="EQ11" s="537"/>
      <c r="ER11" s="537"/>
      <c r="ES11" s="538"/>
      <c r="ET11" s="536"/>
      <c r="EU11" s="537"/>
      <c r="EV11" s="537"/>
      <c r="EW11" s="537"/>
      <c r="EX11" s="537"/>
      <c r="EY11" s="537"/>
      <c r="EZ11" s="537"/>
      <c r="FA11" s="537"/>
      <c r="FB11" s="537"/>
      <c r="FC11" s="538"/>
      <c r="FD11" s="536"/>
      <c r="FE11" s="537"/>
      <c r="FF11" s="537"/>
      <c r="FG11" s="537"/>
      <c r="FH11" s="537"/>
      <c r="FI11" s="537"/>
      <c r="FJ11" s="537"/>
      <c r="FK11" s="537"/>
      <c r="FL11" s="537"/>
      <c r="FM11" s="539"/>
    </row>
    <row r="12" spans="1:169" s="429" customFormat="1" ht="12.75" customHeight="1">
      <c r="A12" s="669" t="s">
        <v>515</v>
      </c>
      <c r="B12" s="670"/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1">
        <v>106</v>
      </c>
      <c r="N12" s="672"/>
      <c r="O12" s="673"/>
      <c r="P12" s="542" t="s">
        <v>159</v>
      </c>
      <c r="Q12" s="542"/>
      <c r="R12" s="542"/>
      <c r="S12" s="542"/>
      <c r="T12" s="542"/>
      <c r="U12" s="542"/>
      <c r="V12" s="542"/>
      <c r="W12" s="542"/>
      <c r="X12" s="542"/>
      <c r="Y12" s="542"/>
      <c r="Z12" s="542" t="s">
        <v>269</v>
      </c>
      <c r="AA12" s="542"/>
      <c r="AB12" s="542"/>
      <c r="AC12" s="542"/>
      <c r="AD12" s="542"/>
      <c r="AE12" s="542"/>
      <c r="AF12" s="542"/>
      <c r="AG12" s="542"/>
      <c r="AH12" s="542"/>
      <c r="AI12" s="542"/>
      <c r="AJ12" s="542" t="s">
        <v>270</v>
      </c>
      <c r="AK12" s="542"/>
      <c r="AL12" s="542"/>
      <c r="AM12" s="542"/>
      <c r="AN12" s="542"/>
      <c r="AO12" s="542"/>
      <c r="AP12" s="542"/>
      <c r="AQ12" s="542"/>
      <c r="AR12" s="542"/>
      <c r="AS12" s="542"/>
      <c r="AT12" s="542"/>
      <c r="AU12" s="542"/>
      <c r="AV12" s="542"/>
      <c r="AW12" s="543" t="s">
        <v>479</v>
      </c>
      <c r="AX12" s="544"/>
      <c r="AY12" s="544"/>
      <c r="AZ12" s="544"/>
      <c r="BA12" s="544"/>
      <c r="BB12" s="544"/>
      <c r="BC12" s="544"/>
      <c r="BD12" s="544"/>
      <c r="BE12" s="545"/>
      <c r="BF12" s="543" t="s">
        <v>480</v>
      </c>
      <c r="BG12" s="544"/>
      <c r="BH12" s="544"/>
      <c r="BI12" s="544"/>
      <c r="BJ12" s="544"/>
      <c r="BK12" s="544"/>
      <c r="BL12" s="544"/>
      <c r="BM12" s="544"/>
      <c r="BN12" s="544"/>
      <c r="BO12" s="544"/>
      <c r="BP12" s="544"/>
      <c r="BQ12" s="544"/>
      <c r="BR12" s="544"/>
      <c r="BS12" s="544"/>
      <c r="BT12" s="544"/>
      <c r="BU12" s="545"/>
      <c r="BV12" s="536">
        <v>0</v>
      </c>
      <c r="BW12" s="537"/>
      <c r="BX12" s="537"/>
      <c r="BY12" s="537"/>
      <c r="BZ12" s="537"/>
      <c r="CA12" s="537"/>
      <c r="CB12" s="537"/>
      <c r="CC12" s="537"/>
      <c r="CD12" s="537"/>
      <c r="CE12" s="537"/>
      <c r="CF12" s="537"/>
      <c r="CG12" s="538"/>
      <c r="CH12" s="536"/>
      <c r="CI12" s="537"/>
      <c r="CJ12" s="537"/>
      <c r="CK12" s="537"/>
      <c r="CL12" s="537"/>
      <c r="CM12" s="537"/>
      <c r="CN12" s="537"/>
      <c r="CO12" s="537"/>
      <c r="CP12" s="537"/>
      <c r="CQ12" s="538"/>
      <c r="CR12" s="537"/>
      <c r="CS12" s="537"/>
      <c r="CT12" s="537"/>
      <c r="CU12" s="537"/>
      <c r="CV12" s="537"/>
      <c r="CW12" s="537"/>
      <c r="CX12" s="537"/>
      <c r="CY12" s="537"/>
      <c r="CZ12" s="537"/>
      <c r="DA12" s="538"/>
      <c r="DB12" s="536">
        <v>0</v>
      </c>
      <c r="DC12" s="537"/>
      <c r="DD12" s="537"/>
      <c r="DE12" s="537"/>
      <c r="DF12" s="537"/>
      <c r="DG12" s="537"/>
      <c r="DH12" s="537"/>
      <c r="DI12" s="537"/>
      <c r="DJ12" s="537"/>
      <c r="DK12" s="537"/>
      <c r="DL12" s="537"/>
      <c r="DM12" s="538"/>
      <c r="DN12" s="536"/>
      <c r="DO12" s="537"/>
      <c r="DP12" s="537"/>
      <c r="DQ12" s="537"/>
      <c r="DR12" s="537"/>
      <c r="DS12" s="537"/>
      <c r="DT12" s="537"/>
      <c r="DU12" s="537"/>
      <c r="DV12" s="537"/>
      <c r="DW12" s="538"/>
      <c r="DX12" s="537"/>
      <c r="DY12" s="537"/>
      <c r="DZ12" s="537"/>
      <c r="EA12" s="537"/>
      <c r="EB12" s="537"/>
      <c r="EC12" s="537"/>
      <c r="ED12" s="537"/>
      <c r="EE12" s="537"/>
      <c r="EF12" s="537"/>
      <c r="EG12" s="538"/>
      <c r="EH12" s="536">
        <v>0</v>
      </c>
      <c r="EI12" s="537"/>
      <c r="EJ12" s="537"/>
      <c r="EK12" s="537"/>
      <c r="EL12" s="537"/>
      <c r="EM12" s="537"/>
      <c r="EN12" s="537"/>
      <c r="EO12" s="537"/>
      <c r="EP12" s="537"/>
      <c r="EQ12" s="537"/>
      <c r="ER12" s="537"/>
      <c r="ES12" s="538"/>
      <c r="ET12" s="536"/>
      <c r="EU12" s="537"/>
      <c r="EV12" s="537"/>
      <c r="EW12" s="537"/>
      <c r="EX12" s="537"/>
      <c r="EY12" s="537"/>
      <c r="EZ12" s="537"/>
      <c r="FA12" s="537"/>
      <c r="FB12" s="537"/>
      <c r="FC12" s="538"/>
      <c r="FD12" s="536"/>
      <c r="FE12" s="537"/>
      <c r="FF12" s="537"/>
      <c r="FG12" s="537"/>
      <c r="FH12" s="537"/>
      <c r="FI12" s="537"/>
      <c r="FJ12" s="537"/>
      <c r="FK12" s="537"/>
      <c r="FL12" s="537"/>
      <c r="FM12" s="539"/>
    </row>
    <row r="13" spans="1:169" s="429" customFormat="1" ht="12.75" customHeight="1">
      <c r="A13" s="669" t="s">
        <v>516</v>
      </c>
      <c r="B13" s="670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1">
        <v>106</v>
      </c>
      <c r="N13" s="672"/>
      <c r="O13" s="673"/>
      <c r="P13" s="542" t="s">
        <v>159</v>
      </c>
      <c r="Q13" s="542"/>
      <c r="R13" s="542"/>
      <c r="S13" s="542"/>
      <c r="T13" s="542"/>
      <c r="U13" s="542"/>
      <c r="V13" s="542"/>
      <c r="W13" s="542"/>
      <c r="X13" s="542"/>
      <c r="Y13" s="542"/>
      <c r="Z13" s="542" t="s">
        <v>269</v>
      </c>
      <c r="AA13" s="542"/>
      <c r="AB13" s="542"/>
      <c r="AC13" s="542"/>
      <c r="AD13" s="542"/>
      <c r="AE13" s="542"/>
      <c r="AF13" s="542"/>
      <c r="AG13" s="542"/>
      <c r="AH13" s="542"/>
      <c r="AI13" s="542"/>
      <c r="AJ13" s="542" t="s">
        <v>270</v>
      </c>
      <c r="AK13" s="542"/>
      <c r="AL13" s="542"/>
      <c r="AM13" s="542"/>
      <c r="AN13" s="542"/>
      <c r="AO13" s="542"/>
      <c r="AP13" s="542"/>
      <c r="AQ13" s="542"/>
      <c r="AR13" s="542"/>
      <c r="AS13" s="542"/>
      <c r="AT13" s="542"/>
      <c r="AU13" s="542"/>
      <c r="AV13" s="542"/>
      <c r="AW13" s="553" t="s">
        <v>479</v>
      </c>
      <c r="AX13" s="554"/>
      <c r="AY13" s="554"/>
      <c r="AZ13" s="554"/>
      <c r="BA13" s="554"/>
      <c r="BB13" s="554"/>
      <c r="BC13" s="554"/>
      <c r="BD13" s="554"/>
      <c r="BE13" s="557"/>
      <c r="BF13" s="553" t="s">
        <v>481</v>
      </c>
      <c r="BG13" s="554"/>
      <c r="BH13" s="554"/>
      <c r="BI13" s="554"/>
      <c r="BJ13" s="554"/>
      <c r="BK13" s="554"/>
      <c r="BL13" s="554"/>
      <c r="BM13" s="554"/>
      <c r="BN13" s="554"/>
      <c r="BO13" s="554"/>
      <c r="BP13" s="554"/>
      <c r="BQ13" s="554"/>
      <c r="BR13" s="554"/>
      <c r="BS13" s="554"/>
      <c r="BT13" s="554"/>
      <c r="BU13" s="557"/>
      <c r="BV13" s="547">
        <v>2000</v>
      </c>
      <c r="BW13" s="548"/>
      <c r="BX13" s="548"/>
      <c r="BY13" s="548"/>
      <c r="BZ13" s="548"/>
      <c r="CA13" s="548"/>
      <c r="CB13" s="548"/>
      <c r="CC13" s="548"/>
      <c r="CD13" s="548"/>
      <c r="CE13" s="548"/>
      <c r="CF13" s="548"/>
      <c r="CG13" s="549"/>
      <c r="CH13" s="547"/>
      <c r="CI13" s="548"/>
      <c r="CJ13" s="548"/>
      <c r="CK13" s="548"/>
      <c r="CL13" s="548"/>
      <c r="CM13" s="548"/>
      <c r="CN13" s="548"/>
      <c r="CO13" s="548"/>
      <c r="CP13" s="548"/>
      <c r="CQ13" s="549"/>
      <c r="CR13" s="548"/>
      <c r="CS13" s="548"/>
      <c r="CT13" s="548"/>
      <c r="CU13" s="548"/>
      <c r="CV13" s="548"/>
      <c r="CW13" s="548"/>
      <c r="CX13" s="548"/>
      <c r="CY13" s="548"/>
      <c r="CZ13" s="548"/>
      <c r="DA13" s="549"/>
      <c r="DB13" s="547">
        <v>2000</v>
      </c>
      <c r="DC13" s="548"/>
      <c r="DD13" s="548"/>
      <c r="DE13" s="548"/>
      <c r="DF13" s="548"/>
      <c r="DG13" s="548"/>
      <c r="DH13" s="548"/>
      <c r="DI13" s="548"/>
      <c r="DJ13" s="548"/>
      <c r="DK13" s="548"/>
      <c r="DL13" s="548"/>
      <c r="DM13" s="549"/>
      <c r="DN13" s="547"/>
      <c r="DO13" s="548"/>
      <c r="DP13" s="548"/>
      <c r="DQ13" s="548"/>
      <c r="DR13" s="548"/>
      <c r="DS13" s="548"/>
      <c r="DT13" s="548"/>
      <c r="DU13" s="548"/>
      <c r="DV13" s="548"/>
      <c r="DW13" s="549"/>
      <c r="DX13" s="548"/>
      <c r="DY13" s="548"/>
      <c r="DZ13" s="548"/>
      <c r="EA13" s="548"/>
      <c r="EB13" s="548"/>
      <c r="EC13" s="548"/>
      <c r="ED13" s="548"/>
      <c r="EE13" s="548"/>
      <c r="EF13" s="548"/>
      <c r="EG13" s="549"/>
      <c r="EH13" s="547">
        <v>2000</v>
      </c>
      <c r="EI13" s="548"/>
      <c r="EJ13" s="548"/>
      <c r="EK13" s="548"/>
      <c r="EL13" s="548"/>
      <c r="EM13" s="548"/>
      <c r="EN13" s="548"/>
      <c r="EO13" s="548"/>
      <c r="EP13" s="548"/>
      <c r="EQ13" s="548"/>
      <c r="ER13" s="548"/>
      <c r="ES13" s="549"/>
      <c r="ET13" s="547"/>
      <c r="EU13" s="548"/>
      <c r="EV13" s="548"/>
      <c r="EW13" s="548"/>
      <c r="EX13" s="548"/>
      <c r="EY13" s="548"/>
      <c r="EZ13" s="548"/>
      <c r="FA13" s="548"/>
      <c r="FB13" s="548"/>
      <c r="FC13" s="549"/>
      <c r="FD13" s="547"/>
      <c r="FE13" s="548"/>
      <c r="FF13" s="548"/>
      <c r="FG13" s="548"/>
      <c r="FH13" s="548"/>
      <c r="FI13" s="548"/>
      <c r="FJ13" s="548"/>
      <c r="FK13" s="548"/>
      <c r="FL13" s="548"/>
      <c r="FM13" s="550"/>
    </row>
    <row r="14" spans="1:169" s="429" customFormat="1" ht="12.75" customHeight="1">
      <c r="A14" s="669" t="s">
        <v>514</v>
      </c>
      <c r="B14" s="670"/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671">
        <v>106</v>
      </c>
      <c r="N14" s="672"/>
      <c r="O14" s="673"/>
      <c r="P14" s="542" t="s">
        <v>159</v>
      </c>
      <c r="Q14" s="542"/>
      <c r="R14" s="542"/>
      <c r="S14" s="542"/>
      <c r="T14" s="542"/>
      <c r="U14" s="542"/>
      <c r="V14" s="542"/>
      <c r="W14" s="542"/>
      <c r="X14" s="542"/>
      <c r="Y14" s="542"/>
      <c r="Z14" s="542" t="s">
        <v>269</v>
      </c>
      <c r="AA14" s="542"/>
      <c r="AB14" s="542"/>
      <c r="AC14" s="542"/>
      <c r="AD14" s="542"/>
      <c r="AE14" s="542"/>
      <c r="AF14" s="542"/>
      <c r="AG14" s="542"/>
      <c r="AH14" s="542"/>
      <c r="AI14" s="542"/>
      <c r="AJ14" s="542" t="s">
        <v>270</v>
      </c>
      <c r="AK14" s="542"/>
      <c r="AL14" s="542"/>
      <c r="AM14" s="542"/>
      <c r="AN14" s="542"/>
      <c r="AO14" s="542"/>
      <c r="AP14" s="542"/>
      <c r="AQ14" s="542"/>
      <c r="AR14" s="542"/>
      <c r="AS14" s="542"/>
      <c r="AT14" s="542"/>
      <c r="AU14" s="542"/>
      <c r="AV14" s="542"/>
      <c r="AW14" s="553" t="s">
        <v>479</v>
      </c>
      <c r="AX14" s="554"/>
      <c r="AY14" s="554"/>
      <c r="AZ14" s="554"/>
      <c r="BA14" s="554"/>
      <c r="BB14" s="554"/>
      <c r="BC14" s="554"/>
      <c r="BD14" s="554"/>
      <c r="BE14" s="557"/>
      <c r="BF14" s="553" t="s">
        <v>478</v>
      </c>
      <c r="BG14" s="554"/>
      <c r="BH14" s="554"/>
      <c r="BI14" s="554"/>
      <c r="BJ14" s="554"/>
      <c r="BK14" s="554"/>
      <c r="BL14" s="554"/>
      <c r="BM14" s="554"/>
      <c r="BN14" s="554"/>
      <c r="BO14" s="554"/>
      <c r="BP14" s="554"/>
      <c r="BQ14" s="554"/>
      <c r="BR14" s="554"/>
      <c r="BS14" s="554"/>
      <c r="BT14" s="554"/>
      <c r="BU14" s="557"/>
      <c r="BV14" s="547">
        <f>'112'!F58</f>
        <v>0</v>
      </c>
      <c r="BW14" s="548"/>
      <c r="BX14" s="548"/>
      <c r="BY14" s="548"/>
      <c r="BZ14" s="548"/>
      <c r="CA14" s="548"/>
      <c r="CB14" s="548"/>
      <c r="CC14" s="548"/>
      <c r="CD14" s="548"/>
      <c r="CE14" s="548"/>
      <c r="CF14" s="548"/>
      <c r="CG14" s="549"/>
      <c r="CH14" s="547"/>
      <c r="CI14" s="548"/>
      <c r="CJ14" s="548"/>
      <c r="CK14" s="548"/>
      <c r="CL14" s="548"/>
      <c r="CM14" s="548"/>
      <c r="CN14" s="548"/>
      <c r="CO14" s="548"/>
      <c r="CP14" s="548"/>
      <c r="CQ14" s="549"/>
      <c r="CR14" s="548"/>
      <c r="CS14" s="548"/>
      <c r="CT14" s="548"/>
      <c r="CU14" s="548"/>
      <c r="CV14" s="548"/>
      <c r="CW14" s="548"/>
      <c r="CX14" s="548"/>
      <c r="CY14" s="548"/>
      <c r="CZ14" s="548"/>
      <c r="DA14" s="549"/>
      <c r="DB14" s="547">
        <f>'112'!AL58</f>
        <v>0</v>
      </c>
      <c r="DC14" s="548"/>
      <c r="DD14" s="548"/>
      <c r="DE14" s="548"/>
      <c r="DF14" s="548"/>
      <c r="DG14" s="548"/>
      <c r="DH14" s="548"/>
      <c r="DI14" s="548"/>
      <c r="DJ14" s="548"/>
      <c r="DK14" s="548"/>
      <c r="DL14" s="548"/>
      <c r="DM14" s="549"/>
      <c r="DN14" s="547"/>
      <c r="DO14" s="548"/>
      <c r="DP14" s="548"/>
      <c r="DQ14" s="548"/>
      <c r="DR14" s="548"/>
      <c r="DS14" s="548"/>
      <c r="DT14" s="548"/>
      <c r="DU14" s="548"/>
      <c r="DV14" s="548"/>
      <c r="DW14" s="549"/>
      <c r="DX14" s="548"/>
      <c r="DY14" s="548"/>
      <c r="DZ14" s="548"/>
      <c r="EA14" s="548"/>
      <c r="EB14" s="548"/>
      <c r="EC14" s="548"/>
      <c r="ED14" s="548"/>
      <c r="EE14" s="548"/>
      <c r="EF14" s="548"/>
      <c r="EG14" s="549"/>
      <c r="EH14" s="547">
        <f>'112'!BR58</f>
        <v>0</v>
      </c>
      <c r="EI14" s="548"/>
      <c r="EJ14" s="548"/>
      <c r="EK14" s="548"/>
      <c r="EL14" s="548"/>
      <c r="EM14" s="548"/>
      <c r="EN14" s="548"/>
      <c r="EO14" s="548"/>
      <c r="EP14" s="548"/>
      <c r="EQ14" s="548"/>
      <c r="ER14" s="548"/>
      <c r="ES14" s="549"/>
      <c r="ET14" s="547"/>
      <c r="EU14" s="548"/>
      <c r="EV14" s="548"/>
      <c r="EW14" s="548"/>
      <c r="EX14" s="548"/>
      <c r="EY14" s="548"/>
      <c r="EZ14" s="548"/>
      <c r="FA14" s="548"/>
      <c r="FB14" s="548"/>
      <c r="FC14" s="549"/>
      <c r="FD14" s="547"/>
      <c r="FE14" s="548"/>
      <c r="FF14" s="548"/>
      <c r="FG14" s="548"/>
      <c r="FH14" s="548"/>
      <c r="FI14" s="548"/>
      <c r="FJ14" s="548"/>
      <c r="FK14" s="548"/>
      <c r="FL14" s="548"/>
      <c r="FM14" s="550"/>
    </row>
    <row r="15" spans="1:169" s="429" customFormat="1" ht="12" customHeight="1">
      <c r="A15" s="669" t="s">
        <v>149</v>
      </c>
      <c r="B15" s="670"/>
      <c r="C15" s="670"/>
      <c r="D15" s="670"/>
      <c r="E15" s="670"/>
      <c r="F15" s="670"/>
      <c r="G15" s="670"/>
      <c r="H15" s="670"/>
      <c r="I15" s="670"/>
      <c r="J15" s="670"/>
      <c r="K15" s="670"/>
      <c r="L15" s="670"/>
      <c r="M15" s="671">
        <v>106</v>
      </c>
      <c r="N15" s="672"/>
      <c r="O15" s="673"/>
      <c r="P15" s="542" t="s">
        <v>159</v>
      </c>
      <c r="Q15" s="542"/>
      <c r="R15" s="542"/>
      <c r="S15" s="542"/>
      <c r="T15" s="542"/>
      <c r="U15" s="542"/>
      <c r="V15" s="542"/>
      <c r="W15" s="542"/>
      <c r="X15" s="542"/>
      <c r="Y15" s="542"/>
      <c r="Z15" s="542" t="s">
        <v>269</v>
      </c>
      <c r="AA15" s="542"/>
      <c r="AB15" s="542"/>
      <c r="AC15" s="542"/>
      <c r="AD15" s="542"/>
      <c r="AE15" s="542"/>
      <c r="AF15" s="542"/>
      <c r="AG15" s="542"/>
      <c r="AH15" s="542"/>
      <c r="AI15" s="542"/>
      <c r="AJ15" s="542" t="s">
        <v>270</v>
      </c>
      <c r="AK15" s="542"/>
      <c r="AL15" s="542"/>
      <c r="AM15" s="542"/>
      <c r="AN15" s="542"/>
      <c r="AO15" s="542"/>
      <c r="AP15" s="542"/>
      <c r="AQ15" s="542"/>
      <c r="AR15" s="542"/>
      <c r="AS15" s="542"/>
      <c r="AT15" s="542"/>
      <c r="AU15" s="542"/>
      <c r="AV15" s="542"/>
      <c r="AW15" s="553" t="s">
        <v>482</v>
      </c>
      <c r="AX15" s="554"/>
      <c r="AY15" s="554"/>
      <c r="AZ15" s="554"/>
      <c r="BA15" s="554"/>
      <c r="BB15" s="554"/>
      <c r="BC15" s="554"/>
      <c r="BD15" s="554"/>
      <c r="BE15" s="557"/>
      <c r="BF15" s="553" t="s">
        <v>483</v>
      </c>
      <c r="BG15" s="554"/>
      <c r="BH15" s="554"/>
      <c r="BI15" s="554"/>
      <c r="BJ15" s="554"/>
      <c r="BK15" s="554"/>
      <c r="BL15" s="554"/>
      <c r="BM15" s="554"/>
      <c r="BN15" s="554"/>
      <c r="BO15" s="554"/>
      <c r="BP15" s="554"/>
      <c r="BQ15" s="554"/>
      <c r="BR15" s="554"/>
      <c r="BS15" s="554"/>
      <c r="BT15" s="554"/>
      <c r="BU15" s="557"/>
      <c r="BV15" s="547">
        <v>698242</v>
      </c>
      <c r="BW15" s="548"/>
      <c r="BX15" s="548"/>
      <c r="BY15" s="548"/>
      <c r="BZ15" s="548"/>
      <c r="CA15" s="548"/>
      <c r="CB15" s="548"/>
      <c r="CC15" s="548"/>
      <c r="CD15" s="548"/>
      <c r="CE15" s="548"/>
      <c r="CF15" s="548"/>
      <c r="CG15" s="549"/>
      <c r="CH15" s="547"/>
      <c r="CI15" s="548"/>
      <c r="CJ15" s="548"/>
      <c r="CK15" s="548"/>
      <c r="CL15" s="548"/>
      <c r="CM15" s="548"/>
      <c r="CN15" s="548"/>
      <c r="CO15" s="548"/>
      <c r="CP15" s="548"/>
      <c r="CQ15" s="549"/>
      <c r="CR15" s="548"/>
      <c r="CS15" s="548"/>
      <c r="CT15" s="548"/>
      <c r="CU15" s="548"/>
      <c r="CV15" s="548"/>
      <c r="CW15" s="548"/>
      <c r="CX15" s="548"/>
      <c r="CY15" s="548"/>
      <c r="CZ15" s="548"/>
      <c r="DA15" s="549"/>
      <c r="DB15" s="547">
        <v>698242</v>
      </c>
      <c r="DC15" s="548"/>
      <c r="DD15" s="548"/>
      <c r="DE15" s="548"/>
      <c r="DF15" s="548"/>
      <c r="DG15" s="548"/>
      <c r="DH15" s="548"/>
      <c r="DI15" s="548"/>
      <c r="DJ15" s="548"/>
      <c r="DK15" s="548"/>
      <c r="DL15" s="548"/>
      <c r="DM15" s="549"/>
      <c r="DN15" s="547"/>
      <c r="DO15" s="548"/>
      <c r="DP15" s="548"/>
      <c r="DQ15" s="548"/>
      <c r="DR15" s="548"/>
      <c r="DS15" s="548"/>
      <c r="DT15" s="548"/>
      <c r="DU15" s="548"/>
      <c r="DV15" s="548"/>
      <c r="DW15" s="549"/>
      <c r="DX15" s="548"/>
      <c r="DY15" s="548"/>
      <c r="DZ15" s="548"/>
      <c r="EA15" s="548"/>
      <c r="EB15" s="548"/>
      <c r="EC15" s="548"/>
      <c r="ED15" s="548"/>
      <c r="EE15" s="548"/>
      <c r="EF15" s="548"/>
      <c r="EG15" s="549"/>
      <c r="EH15" s="547">
        <v>698242</v>
      </c>
      <c r="EI15" s="548"/>
      <c r="EJ15" s="548"/>
      <c r="EK15" s="548"/>
      <c r="EL15" s="548"/>
      <c r="EM15" s="548"/>
      <c r="EN15" s="548"/>
      <c r="EO15" s="548"/>
      <c r="EP15" s="548"/>
      <c r="EQ15" s="548"/>
      <c r="ER15" s="548"/>
      <c r="ES15" s="549"/>
      <c r="ET15" s="547"/>
      <c r="EU15" s="548"/>
      <c r="EV15" s="548"/>
      <c r="EW15" s="548"/>
      <c r="EX15" s="548"/>
      <c r="EY15" s="548"/>
      <c r="EZ15" s="548"/>
      <c r="FA15" s="548"/>
      <c r="FB15" s="548"/>
      <c r="FC15" s="549"/>
      <c r="FD15" s="547"/>
      <c r="FE15" s="548"/>
      <c r="FF15" s="548"/>
      <c r="FG15" s="548"/>
      <c r="FH15" s="548"/>
      <c r="FI15" s="548"/>
      <c r="FJ15" s="548"/>
      <c r="FK15" s="548"/>
      <c r="FL15" s="548"/>
      <c r="FM15" s="550"/>
    </row>
    <row r="16" spans="1:196" s="429" customFormat="1" ht="12" customHeight="1">
      <c r="A16" s="669" t="s">
        <v>150</v>
      </c>
      <c r="B16" s="670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1">
        <v>106</v>
      </c>
      <c r="N16" s="672"/>
      <c r="O16" s="673"/>
      <c r="P16" s="542" t="s">
        <v>159</v>
      </c>
      <c r="Q16" s="542"/>
      <c r="R16" s="542"/>
      <c r="S16" s="542"/>
      <c r="T16" s="542"/>
      <c r="U16" s="542"/>
      <c r="V16" s="542"/>
      <c r="W16" s="542"/>
      <c r="X16" s="542"/>
      <c r="Y16" s="542"/>
      <c r="Z16" s="542" t="s">
        <v>269</v>
      </c>
      <c r="AA16" s="542"/>
      <c r="AB16" s="542"/>
      <c r="AC16" s="542"/>
      <c r="AD16" s="542"/>
      <c r="AE16" s="542"/>
      <c r="AF16" s="542"/>
      <c r="AG16" s="542"/>
      <c r="AH16" s="542"/>
      <c r="AI16" s="542"/>
      <c r="AJ16" s="542" t="s">
        <v>270</v>
      </c>
      <c r="AK16" s="542"/>
      <c r="AL16" s="542"/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53" t="s">
        <v>484</v>
      </c>
      <c r="AX16" s="554"/>
      <c r="AY16" s="554"/>
      <c r="AZ16" s="554"/>
      <c r="BA16" s="554"/>
      <c r="BB16" s="554"/>
      <c r="BC16" s="554"/>
      <c r="BD16" s="554"/>
      <c r="BE16" s="557"/>
      <c r="BF16" s="553" t="s">
        <v>485</v>
      </c>
      <c r="BG16" s="554"/>
      <c r="BH16" s="554"/>
      <c r="BI16" s="554"/>
      <c r="BJ16" s="554"/>
      <c r="BK16" s="554"/>
      <c r="BL16" s="554"/>
      <c r="BM16" s="554"/>
      <c r="BN16" s="554"/>
      <c r="BO16" s="554"/>
      <c r="BP16" s="554"/>
      <c r="BQ16" s="554"/>
      <c r="BR16" s="554"/>
      <c r="BS16" s="554"/>
      <c r="BT16" s="554"/>
      <c r="BU16" s="557"/>
      <c r="BV16" s="547">
        <v>13000</v>
      </c>
      <c r="BW16" s="548"/>
      <c r="BX16" s="548"/>
      <c r="BY16" s="548"/>
      <c r="BZ16" s="548"/>
      <c r="CA16" s="548"/>
      <c r="CB16" s="548"/>
      <c r="CC16" s="548"/>
      <c r="CD16" s="548"/>
      <c r="CE16" s="548"/>
      <c r="CF16" s="548"/>
      <c r="CG16" s="549"/>
      <c r="CH16" s="547"/>
      <c r="CI16" s="548"/>
      <c r="CJ16" s="548"/>
      <c r="CK16" s="548"/>
      <c r="CL16" s="548"/>
      <c r="CM16" s="548"/>
      <c r="CN16" s="548"/>
      <c r="CO16" s="548"/>
      <c r="CP16" s="548"/>
      <c r="CQ16" s="549"/>
      <c r="CR16" s="548"/>
      <c r="CS16" s="548"/>
      <c r="CT16" s="548"/>
      <c r="CU16" s="548"/>
      <c r="CV16" s="548"/>
      <c r="CW16" s="548"/>
      <c r="CX16" s="548"/>
      <c r="CY16" s="548"/>
      <c r="CZ16" s="548"/>
      <c r="DA16" s="549"/>
      <c r="DB16" s="547">
        <v>13000</v>
      </c>
      <c r="DC16" s="548"/>
      <c r="DD16" s="548"/>
      <c r="DE16" s="548"/>
      <c r="DF16" s="548"/>
      <c r="DG16" s="548"/>
      <c r="DH16" s="548"/>
      <c r="DI16" s="548"/>
      <c r="DJ16" s="548"/>
      <c r="DK16" s="548"/>
      <c r="DL16" s="548"/>
      <c r="DM16" s="549"/>
      <c r="DN16" s="547"/>
      <c r="DO16" s="548"/>
      <c r="DP16" s="548"/>
      <c r="DQ16" s="548"/>
      <c r="DR16" s="548"/>
      <c r="DS16" s="548"/>
      <c r="DT16" s="548"/>
      <c r="DU16" s="548"/>
      <c r="DV16" s="548"/>
      <c r="DW16" s="549"/>
      <c r="DX16" s="548"/>
      <c r="DY16" s="548"/>
      <c r="DZ16" s="548"/>
      <c r="EA16" s="548"/>
      <c r="EB16" s="548"/>
      <c r="EC16" s="548"/>
      <c r="ED16" s="548"/>
      <c r="EE16" s="548"/>
      <c r="EF16" s="548"/>
      <c r="EG16" s="549"/>
      <c r="EH16" s="547">
        <v>13000</v>
      </c>
      <c r="EI16" s="548"/>
      <c r="EJ16" s="548"/>
      <c r="EK16" s="548"/>
      <c r="EL16" s="548"/>
      <c r="EM16" s="548"/>
      <c r="EN16" s="548"/>
      <c r="EO16" s="548"/>
      <c r="EP16" s="548"/>
      <c r="EQ16" s="548"/>
      <c r="ER16" s="548"/>
      <c r="ES16" s="549"/>
      <c r="ET16" s="547"/>
      <c r="EU16" s="548"/>
      <c r="EV16" s="548"/>
      <c r="EW16" s="548"/>
      <c r="EX16" s="548"/>
      <c r="EY16" s="548"/>
      <c r="EZ16" s="548"/>
      <c r="FA16" s="548"/>
      <c r="FB16" s="548"/>
      <c r="FC16" s="549"/>
      <c r="FD16" s="547"/>
      <c r="FE16" s="548"/>
      <c r="FF16" s="548"/>
      <c r="FG16" s="548"/>
      <c r="FH16" s="548"/>
      <c r="FI16" s="548"/>
      <c r="FJ16" s="548"/>
      <c r="FK16" s="548"/>
      <c r="FL16" s="548"/>
      <c r="FM16" s="550"/>
      <c r="GN16" s="429" t="s">
        <v>170</v>
      </c>
    </row>
    <row r="17" spans="1:169" s="429" customFormat="1" ht="12.75" customHeight="1">
      <c r="A17" s="669" t="s">
        <v>515</v>
      </c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1">
        <v>106</v>
      </c>
      <c r="N17" s="672"/>
      <c r="O17" s="673"/>
      <c r="P17" s="542" t="s">
        <v>159</v>
      </c>
      <c r="Q17" s="542"/>
      <c r="R17" s="542"/>
      <c r="S17" s="542"/>
      <c r="T17" s="542"/>
      <c r="U17" s="542"/>
      <c r="V17" s="542"/>
      <c r="W17" s="542"/>
      <c r="X17" s="542"/>
      <c r="Y17" s="542"/>
      <c r="Z17" s="542" t="s">
        <v>269</v>
      </c>
      <c r="AA17" s="542"/>
      <c r="AB17" s="542"/>
      <c r="AC17" s="542"/>
      <c r="AD17" s="542"/>
      <c r="AE17" s="542"/>
      <c r="AF17" s="542"/>
      <c r="AG17" s="542"/>
      <c r="AH17" s="542"/>
      <c r="AI17" s="542"/>
      <c r="AJ17" s="542" t="s">
        <v>270</v>
      </c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53" t="s">
        <v>484</v>
      </c>
      <c r="AX17" s="554"/>
      <c r="AY17" s="554"/>
      <c r="AZ17" s="554"/>
      <c r="BA17" s="554"/>
      <c r="BB17" s="554"/>
      <c r="BC17" s="554"/>
      <c r="BD17" s="554"/>
      <c r="BE17" s="557"/>
      <c r="BF17" s="553" t="s">
        <v>480</v>
      </c>
      <c r="BG17" s="554"/>
      <c r="BH17" s="554"/>
      <c r="BI17" s="554"/>
      <c r="BJ17" s="554"/>
      <c r="BK17" s="554"/>
      <c r="BL17" s="554"/>
      <c r="BM17" s="554"/>
      <c r="BN17" s="554"/>
      <c r="BO17" s="554"/>
      <c r="BP17" s="554"/>
      <c r="BQ17" s="554"/>
      <c r="BR17" s="554"/>
      <c r="BS17" s="554"/>
      <c r="BT17" s="554"/>
      <c r="BU17" s="557"/>
      <c r="BV17" s="547">
        <v>0</v>
      </c>
      <c r="BW17" s="548"/>
      <c r="BX17" s="548"/>
      <c r="BY17" s="548"/>
      <c r="BZ17" s="548"/>
      <c r="CA17" s="548"/>
      <c r="CB17" s="548"/>
      <c r="CC17" s="548"/>
      <c r="CD17" s="548"/>
      <c r="CE17" s="548"/>
      <c r="CF17" s="548"/>
      <c r="CG17" s="549"/>
      <c r="CH17" s="547"/>
      <c r="CI17" s="548"/>
      <c r="CJ17" s="548"/>
      <c r="CK17" s="548"/>
      <c r="CL17" s="548"/>
      <c r="CM17" s="548"/>
      <c r="CN17" s="548"/>
      <c r="CO17" s="548"/>
      <c r="CP17" s="548"/>
      <c r="CQ17" s="549"/>
      <c r="CR17" s="548"/>
      <c r="CS17" s="548"/>
      <c r="CT17" s="548"/>
      <c r="CU17" s="548"/>
      <c r="CV17" s="548"/>
      <c r="CW17" s="548"/>
      <c r="CX17" s="548"/>
      <c r="CY17" s="548"/>
      <c r="CZ17" s="548"/>
      <c r="DA17" s="549"/>
      <c r="DB17" s="547">
        <v>0</v>
      </c>
      <c r="DC17" s="548"/>
      <c r="DD17" s="548"/>
      <c r="DE17" s="548"/>
      <c r="DF17" s="548"/>
      <c r="DG17" s="548"/>
      <c r="DH17" s="548"/>
      <c r="DI17" s="548"/>
      <c r="DJ17" s="548"/>
      <c r="DK17" s="548"/>
      <c r="DL17" s="548"/>
      <c r="DM17" s="549"/>
      <c r="DN17" s="547"/>
      <c r="DO17" s="548"/>
      <c r="DP17" s="548"/>
      <c r="DQ17" s="548"/>
      <c r="DR17" s="548"/>
      <c r="DS17" s="548"/>
      <c r="DT17" s="548"/>
      <c r="DU17" s="548"/>
      <c r="DV17" s="548"/>
      <c r="DW17" s="549"/>
      <c r="DX17" s="548"/>
      <c r="DY17" s="548"/>
      <c r="DZ17" s="548"/>
      <c r="EA17" s="548"/>
      <c r="EB17" s="548"/>
      <c r="EC17" s="548"/>
      <c r="ED17" s="548"/>
      <c r="EE17" s="548"/>
      <c r="EF17" s="548"/>
      <c r="EG17" s="549"/>
      <c r="EH17" s="547">
        <v>0</v>
      </c>
      <c r="EI17" s="548"/>
      <c r="EJ17" s="548"/>
      <c r="EK17" s="548"/>
      <c r="EL17" s="548"/>
      <c r="EM17" s="548"/>
      <c r="EN17" s="548"/>
      <c r="EO17" s="548"/>
      <c r="EP17" s="548"/>
      <c r="EQ17" s="548"/>
      <c r="ER17" s="548"/>
      <c r="ES17" s="549"/>
      <c r="ET17" s="547"/>
      <c r="EU17" s="548"/>
      <c r="EV17" s="548"/>
      <c r="EW17" s="548"/>
      <c r="EX17" s="548"/>
      <c r="EY17" s="548"/>
      <c r="EZ17" s="548"/>
      <c r="FA17" s="548"/>
      <c r="FB17" s="548"/>
      <c r="FC17" s="549"/>
      <c r="FD17" s="547"/>
      <c r="FE17" s="548"/>
      <c r="FF17" s="548"/>
      <c r="FG17" s="548"/>
      <c r="FH17" s="548"/>
      <c r="FI17" s="548"/>
      <c r="FJ17" s="548"/>
      <c r="FK17" s="548"/>
      <c r="FL17" s="548"/>
      <c r="FM17" s="550"/>
    </row>
    <row r="18" spans="1:169" s="429" customFormat="1" ht="12.75" customHeight="1">
      <c r="A18" s="669" t="s">
        <v>517</v>
      </c>
      <c r="B18" s="670"/>
      <c r="C18" s="670"/>
      <c r="D18" s="670"/>
      <c r="E18" s="670"/>
      <c r="F18" s="670"/>
      <c r="G18" s="670"/>
      <c r="H18" s="670"/>
      <c r="I18" s="670"/>
      <c r="J18" s="670"/>
      <c r="K18" s="670"/>
      <c r="L18" s="670"/>
      <c r="M18" s="671">
        <v>106</v>
      </c>
      <c r="N18" s="672"/>
      <c r="O18" s="673"/>
      <c r="P18" s="542" t="s">
        <v>159</v>
      </c>
      <c r="Q18" s="542"/>
      <c r="R18" s="542"/>
      <c r="S18" s="542"/>
      <c r="T18" s="542"/>
      <c r="U18" s="542"/>
      <c r="V18" s="542"/>
      <c r="W18" s="542"/>
      <c r="X18" s="542"/>
      <c r="Y18" s="542"/>
      <c r="Z18" s="542" t="s">
        <v>269</v>
      </c>
      <c r="AA18" s="542"/>
      <c r="AB18" s="542"/>
      <c r="AC18" s="542"/>
      <c r="AD18" s="542"/>
      <c r="AE18" s="542"/>
      <c r="AF18" s="542"/>
      <c r="AG18" s="542"/>
      <c r="AH18" s="542"/>
      <c r="AI18" s="542"/>
      <c r="AJ18" s="542" t="s">
        <v>270</v>
      </c>
      <c r="AK18" s="542"/>
      <c r="AL18" s="542"/>
      <c r="AM18" s="542"/>
      <c r="AN18" s="542"/>
      <c r="AO18" s="542"/>
      <c r="AP18" s="542"/>
      <c r="AQ18" s="542"/>
      <c r="AR18" s="542"/>
      <c r="AS18" s="542"/>
      <c r="AT18" s="542"/>
      <c r="AU18" s="542"/>
      <c r="AV18" s="542"/>
      <c r="AW18" s="553" t="s">
        <v>484</v>
      </c>
      <c r="AX18" s="554"/>
      <c r="AY18" s="554"/>
      <c r="AZ18" s="554"/>
      <c r="BA18" s="554"/>
      <c r="BB18" s="554"/>
      <c r="BC18" s="554"/>
      <c r="BD18" s="554"/>
      <c r="BE18" s="557"/>
      <c r="BF18" s="676" t="s">
        <v>486</v>
      </c>
      <c r="BG18" s="559"/>
      <c r="BH18" s="559"/>
      <c r="BI18" s="559"/>
      <c r="BJ18" s="559"/>
      <c r="BK18" s="559"/>
      <c r="BL18" s="559"/>
      <c r="BM18" s="559"/>
      <c r="BN18" s="559"/>
      <c r="BO18" s="559"/>
      <c r="BP18" s="559"/>
      <c r="BQ18" s="559"/>
      <c r="BR18" s="559"/>
      <c r="BS18" s="559"/>
      <c r="BT18" s="559"/>
      <c r="BU18" s="560"/>
      <c r="BV18" s="561">
        <v>10000</v>
      </c>
      <c r="BW18" s="562"/>
      <c r="BX18" s="562"/>
      <c r="BY18" s="562"/>
      <c r="BZ18" s="562"/>
      <c r="CA18" s="562"/>
      <c r="CB18" s="562"/>
      <c r="CC18" s="562"/>
      <c r="CD18" s="562"/>
      <c r="CE18" s="562"/>
      <c r="CF18" s="562"/>
      <c r="CG18" s="563"/>
      <c r="CH18" s="561"/>
      <c r="CI18" s="562"/>
      <c r="CJ18" s="562"/>
      <c r="CK18" s="562"/>
      <c r="CL18" s="562"/>
      <c r="CM18" s="562"/>
      <c r="CN18" s="562"/>
      <c r="CO18" s="562"/>
      <c r="CP18" s="562"/>
      <c r="CQ18" s="563"/>
      <c r="CR18" s="562"/>
      <c r="CS18" s="562"/>
      <c r="CT18" s="562"/>
      <c r="CU18" s="562"/>
      <c r="CV18" s="562"/>
      <c r="CW18" s="562"/>
      <c r="CX18" s="562"/>
      <c r="CY18" s="562"/>
      <c r="CZ18" s="562"/>
      <c r="DA18" s="563"/>
      <c r="DB18" s="561">
        <v>10000</v>
      </c>
      <c r="DC18" s="562"/>
      <c r="DD18" s="562"/>
      <c r="DE18" s="562"/>
      <c r="DF18" s="562"/>
      <c r="DG18" s="562"/>
      <c r="DH18" s="562"/>
      <c r="DI18" s="562"/>
      <c r="DJ18" s="562"/>
      <c r="DK18" s="562"/>
      <c r="DL18" s="562"/>
      <c r="DM18" s="563"/>
      <c r="DN18" s="561"/>
      <c r="DO18" s="562"/>
      <c r="DP18" s="562"/>
      <c r="DQ18" s="562"/>
      <c r="DR18" s="562"/>
      <c r="DS18" s="562"/>
      <c r="DT18" s="562"/>
      <c r="DU18" s="562"/>
      <c r="DV18" s="562"/>
      <c r="DW18" s="563"/>
      <c r="DX18" s="562"/>
      <c r="DY18" s="562"/>
      <c r="DZ18" s="562"/>
      <c r="EA18" s="562"/>
      <c r="EB18" s="562"/>
      <c r="EC18" s="562"/>
      <c r="ED18" s="562"/>
      <c r="EE18" s="562"/>
      <c r="EF18" s="562"/>
      <c r="EG18" s="563"/>
      <c r="EH18" s="561">
        <v>10000</v>
      </c>
      <c r="EI18" s="562"/>
      <c r="EJ18" s="562"/>
      <c r="EK18" s="562"/>
      <c r="EL18" s="562"/>
      <c r="EM18" s="562"/>
      <c r="EN18" s="562"/>
      <c r="EO18" s="562"/>
      <c r="EP18" s="562"/>
      <c r="EQ18" s="562"/>
      <c r="ER18" s="562"/>
      <c r="ES18" s="563"/>
      <c r="ET18" s="561"/>
      <c r="EU18" s="562"/>
      <c r="EV18" s="562"/>
      <c r="EW18" s="562"/>
      <c r="EX18" s="562"/>
      <c r="EY18" s="562"/>
      <c r="EZ18" s="562"/>
      <c r="FA18" s="562"/>
      <c r="FB18" s="562"/>
      <c r="FC18" s="563"/>
      <c r="FD18" s="561"/>
      <c r="FE18" s="562"/>
      <c r="FF18" s="562"/>
      <c r="FG18" s="562"/>
      <c r="FH18" s="562"/>
      <c r="FI18" s="562"/>
      <c r="FJ18" s="562"/>
      <c r="FK18" s="562"/>
      <c r="FL18" s="562"/>
      <c r="FM18" s="564"/>
    </row>
    <row r="19" spans="1:169" s="429" customFormat="1" ht="12" customHeight="1">
      <c r="A19" s="669" t="s">
        <v>518</v>
      </c>
      <c r="B19" s="670"/>
      <c r="C19" s="670"/>
      <c r="D19" s="670"/>
      <c r="E19" s="670"/>
      <c r="F19" s="670"/>
      <c r="G19" s="670"/>
      <c r="H19" s="670"/>
      <c r="I19" s="670"/>
      <c r="J19" s="670"/>
      <c r="K19" s="670"/>
      <c r="L19" s="670"/>
      <c r="M19" s="671">
        <v>106</v>
      </c>
      <c r="N19" s="672"/>
      <c r="O19" s="673"/>
      <c r="P19" s="542" t="s">
        <v>159</v>
      </c>
      <c r="Q19" s="542"/>
      <c r="R19" s="542"/>
      <c r="S19" s="542"/>
      <c r="T19" s="542"/>
      <c r="U19" s="542"/>
      <c r="V19" s="542"/>
      <c r="W19" s="542"/>
      <c r="X19" s="542"/>
      <c r="Y19" s="542"/>
      <c r="Z19" s="542" t="s">
        <v>269</v>
      </c>
      <c r="AA19" s="542"/>
      <c r="AB19" s="542"/>
      <c r="AC19" s="542"/>
      <c r="AD19" s="542"/>
      <c r="AE19" s="542"/>
      <c r="AF19" s="542"/>
      <c r="AG19" s="542"/>
      <c r="AH19" s="542"/>
      <c r="AI19" s="542"/>
      <c r="AJ19" s="542" t="s">
        <v>270</v>
      </c>
      <c r="AK19" s="542"/>
      <c r="AL19" s="542"/>
      <c r="AM19" s="542"/>
      <c r="AN19" s="542"/>
      <c r="AO19" s="542"/>
      <c r="AP19" s="542"/>
      <c r="AQ19" s="542"/>
      <c r="AR19" s="542"/>
      <c r="AS19" s="542"/>
      <c r="AT19" s="542"/>
      <c r="AU19" s="542"/>
      <c r="AV19" s="542"/>
      <c r="AW19" s="553" t="s">
        <v>484</v>
      </c>
      <c r="AX19" s="554"/>
      <c r="AY19" s="554"/>
      <c r="AZ19" s="554"/>
      <c r="BA19" s="554"/>
      <c r="BB19" s="554"/>
      <c r="BC19" s="554"/>
      <c r="BD19" s="554"/>
      <c r="BE19" s="557"/>
      <c r="BF19" s="676" t="s">
        <v>487</v>
      </c>
      <c r="BG19" s="559"/>
      <c r="BH19" s="559"/>
      <c r="BI19" s="559"/>
      <c r="BJ19" s="559"/>
      <c r="BK19" s="559"/>
      <c r="BL19" s="559"/>
      <c r="BM19" s="559"/>
      <c r="BN19" s="559"/>
      <c r="BO19" s="559"/>
      <c r="BP19" s="559"/>
      <c r="BQ19" s="559"/>
      <c r="BR19" s="559"/>
      <c r="BS19" s="559"/>
      <c r="BT19" s="559"/>
      <c r="BU19" s="560"/>
      <c r="BV19" s="547">
        <v>17000</v>
      </c>
      <c r="BW19" s="548"/>
      <c r="BX19" s="548"/>
      <c r="BY19" s="548"/>
      <c r="BZ19" s="548"/>
      <c r="CA19" s="548"/>
      <c r="CB19" s="548"/>
      <c r="CC19" s="548"/>
      <c r="CD19" s="548"/>
      <c r="CE19" s="548"/>
      <c r="CF19" s="548"/>
      <c r="CG19" s="549"/>
      <c r="CH19" s="547"/>
      <c r="CI19" s="548"/>
      <c r="CJ19" s="548"/>
      <c r="CK19" s="548"/>
      <c r="CL19" s="548"/>
      <c r="CM19" s="548"/>
      <c r="CN19" s="548"/>
      <c r="CO19" s="548"/>
      <c r="CP19" s="548"/>
      <c r="CQ19" s="549"/>
      <c r="CR19" s="548"/>
      <c r="CS19" s="548"/>
      <c r="CT19" s="548"/>
      <c r="CU19" s="548"/>
      <c r="CV19" s="548"/>
      <c r="CW19" s="548"/>
      <c r="CX19" s="548"/>
      <c r="CY19" s="548"/>
      <c r="CZ19" s="548"/>
      <c r="DA19" s="549"/>
      <c r="DB19" s="547">
        <v>17000</v>
      </c>
      <c r="DC19" s="548"/>
      <c r="DD19" s="548"/>
      <c r="DE19" s="548"/>
      <c r="DF19" s="548"/>
      <c r="DG19" s="548"/>
      <c r="DH19" s="548"/>
      <c r="DI19" s="548"/>
      <c r="DJ19" s="548"/>
      <c r="DK19" s="548"/>
      <c r="DL19" s="548"/>
      <c r="DM19" s="549"/>
      <c r="DN19" s="547"/>
      <c r="DO19" s="548"/>
      <c r="DP19" s="548"/>
      <c r="DQ19" s="548"/>
      <c r="DR19" s="548"/>
      <c r="DS19" s="548"/>
      <c r="DT19" s="548"/>
      <c r="DU19" s="548"/>
      <c r="DV19" s="548"/>
      <c r="DW19" s="549"/>
      <c r="DX19" s="548"/>
      <c r="DY19" s="548"/>
      <c r="DZ19" s="548"/>
      <c r="EA19" s="548"/>
      <c r="EB19" s="548"/>
      <c r="EC19" s="548"/>
      <c r="ED19" s="548"/>
      <c r="EE19" s="548"/>
      <c r="EF19" s="548"/>
      <c r="EG19" s="549"/>
      <c r="EH19" s="547">
        <v>17000</v>
      </c>
      <c r="EI19" s="548"/>
      <c r="EJ19" s="548"/>
      <c r="EK19" s="548"/>
      <c r="EL19" s="548"/>
      <c r="EM19" s="548"/>
      <c r="EN19" s="548"/>
      <c r="EO19" s="548"/>
      <c r="EP19" s="548"/>
      <c r="EQ19" s="548"/>
      <c r="ER19" s="548"/>
      <c r="ES19" s="549"/>
      <c r="ET19" s="547"/>
      <c r="EU19" s="548"/>
      <c r="EV19" s="548"/>
      <c r="EW19" s="548"/>
      <c r="EX19" s="548"/>
      <c r="EY19" s="548"/>
      <c r="EZ19" s="548"/>
      <c r="FA19" s="548"/>
      <c r="FB19" s="548"/>
      <c r="FC19" s="549"/>
      <c r="FD19" s="547"/>
      <c r="FE19" s="548"/>
      <c r="FF19" s="548"/>
      <c r="FG19" s="548"/>
      <c r="FH19" s="548"/>
      <c r="FI19" s="548"/>
      <c r="FJ19" s="548"/>
      <c r="FK19" s="548"/>
      <c r="FL19" s="548"/>
      <c r="FM19" s="550"/>
    </row>
    <row r="20" spans="1:206" s="429" customFormat="1" ht="12" customHeight="1">
      <c r="A20" s="669" t="s">
        <v>521</v>
      </c>
      <c r="B20" s="670"/>
      <c r="C20" s="670"/>
      <c r="D20" s="670"/>
      <c r="E20" s="670"/>
      <c r="F20" s="670"/>
      <c r="G20" s="670"/>
      <c r="H20" s="670"/>
      <c r="I20" s="670"/>
      <c r="J20" s="670"/>
      <c r="K20" s="670"/>
      <c r="L20" s="670"/>
      <c r="M20" s="671">
        <v>106</v>
      </c>
      <c r="N20" s="672"/>
      <c r="O20" s="673"/>
      <c r="P20" s="542" t="s">
        <v>159</v>
      </c>
      <c r="Q20" s="542"/>
      <c r="R20" s="542"/>
      <c r="S20" s="542"/>
      <c r="T20" s="542"/>
      <c r="U20" s="542"/>
      <c r="V20" s="542"/>
      <c r="W20" s="542"/>
      <c r="X20" s="542"/>
      <c r="Y20" s="542"/>
      <c r="Z20" s="542" t="s">
        <v>269</v>
      </c>
      <c r="AA20" s="542"/>
      <c r="AB20" s="542"/>
      <c r="AC20" s="542"/>
      <c r="AD20" s="542"/>
      <c r="AE20" s="542"/>
      <c r="AF20" s="542"/>
      <c r="AG20" s="542"/>
      <c r="AH20" s="542"/>
      <c r="AI20" s="542"/>
      <c r="AJ20" s="542" t="s">
        <v>270</v>
      </c>
      <c r="AK20" s="542"/>
      <c r="AL20" s="542"/>
      <c r="AM20" s="542"/>
      <c r="AN20" s="542"/>
      <c r="AO20" s="542"/>
      <c r="AP20" s="542"/>
      <c r="AQ20" s="542"/>
      <c r="AR20" s="542"/>
      <c r="AS20" s="542"/>
      <c r="AT20" s="542"/>
      <c r="AU20" s="542"/>
      <c r="AV20" s="542"/>
      <c r="AW20" s="553" t="s">
        <v>484</v>
      </c>
      <c r="AX20" s="554"/>
      <c r="AY20" s="554"/>
      <c r="AZ20" s="554"/>
      <c r="BA20" s="554"/>
      <c r="BB20" s="554"/>
      <c r="BC20" s="554"/>
      <c r="BD20" s="554"/>
      <c r="BE20" s="557"/>
      <c r="BF20" s="676" t="s">
        <v>490</v>
      </c>
      <c r="BG20" s="559"/>
      <c r="BH20" s="559"/>
      <c r="BI20" s="559"/>
      <c r="BJ20" s="559"/>
      <c r="BK20" s="559"/>
      <c r="BL20" s="559"/>
      <c r="BM20" s="559"/>
      <c r="BN20" s="559"/>
      <c r="BO20" s="559"/>
      <c r="BP20" s="559"/>
      <c r="BQ20" s="559"/>
      <c r="BR20" s="559"/>
      <c r="BS20" s="559"/>
      <c r="BT20" s="559"/>
      <c r="BU20" s="560"/>
      <c r="BV20" s="547">
        <v>200</v>
      </c>
      <c r="BW20" s="548"/>
      <c r="BX20" s="548"/>
      <c r="BY20" s="548"/>
      <c r="BZ20" s="548"/>
      <c r="CA20" s="548"/>
      <c r="CB20" s="548"/>
      <c r="CC20" s="548"/>
      <c r="CD20" s="548"/>
      <c r="CE20" s="548"/>
      <c r="CF20" s="548"/>
      <c r="CG20" s="549"/>
      <c r="CH20" s="547"/>
      <c r="CI20" s="548"/>
      <c r="CJ20" s="548"/>
      <c r="CK20" s="548"/>
      <c r="CL20" s="548"/>
      <c r="CM20" s="548"/>
      <c r="CN20" s="548"/>
      <c r="CO20" s="548"/>
      <c r="CP20" s="548"/>
      <c r="CQ20" s="549"/>
      <c r="CR20" s="548"/>
      <c r="CS20" s="548"/>
      <c r="CT20" s="548"/>
      <c r="CU20" s="548"/>
      <c r="CV20" s="548"/>
      <c r="CW20" s="548"/>
      <c r="CX20" s="548"/>
      <c r="CY20" s="548"/>
      <c r="CZ20" s="548"/>
      <c r="DA20" s="549"/>
      <c r="DB20" s="547">
        <v>200</v>
      </c>
      <c r="DC20" s="548"/>
      <c r="DD20" s="548"/>
      <c r="DE20" s="548"/>
      <c r="DF20" s="548"/>
      <c r="DG20" s="548"/>
      <c r="DH20" s="548"/>
      <c r="DI20" s="548"/>
      <c r="DJ20" s="548"/>
      <c r="DK20" s="548"/>
      <c r="DL20" s="548"/>
      <c r="DM20" s="549"/>
      <c r="DN20" s="547"/>
      <c r="DO20" s="548"/>
      <c r="DP20" s="548"/>
      <c r="DQ20" s="548"/>
      <c r="DR20" s="548"/>
      <c r="DS20" s="548"/>
      <c r="DT20" s="548"/>
      <c r="DU20" s="548"/>
      <c r="DV20" s="548"/>
      <c r="DW20" s="549"/>
      <c r="DX20" s="548"/>
      <c r="DY20" s="548"/>
      <c r="DZ20" s="548"/>
      <c r="EA20" s="548"/>
      <c r="EB20" s="548"/>
      <c r="EC20" s="548"/>
      <c r="ED20" s="548"/>
      <c r="EE20" s="548"/>
      <c r="EF20" s="548"/>
      <c r="EG20" s="549"/>
      <c r="EH20" s="547">
        <v>200</v>
      </c>
      <c r="EI20" s="548"/>
      <c r="EJ20" s="548"/>
      <c r="EK20" s="548"/>
      <c r="EL20" s="548"/>
      <c r="EM20" s="548"/>
      <c r="EN20" s="548"/>
      <c r="EO20" s="548"/>
      <c r="EP20" s="548"/>
      <c r="EQ20" s="548"/>
      <c r="ER20" s="548"/>
      <c r="ES20" s="549"/>
      <c r="ET20" s="547"/>
      <c r="EU20" s="548"/>
      <c r="EV20" s="548"/>
      <c r="EW20" s="548"/>
      <c r="EX20" s="548"/>
      <c r="EY20" s="548"/>
      <c r="EZ20" s="548"/>
      <c r="FA20" s="548"/>
      <c r="FB20" s="548"/>
      <c r="FC20" s="549"/>
      <c r="FD20" s="547"/>
      <c r="FE20" s="548"/>
      <c r="FF20" s="548"/>
      <c r="FG20" s="548"/>
      <c r="FH20" s="548"/>
      <c r="FI20" s="548"/>
      <c r="FJ20" s="548"/>
      <c r="FK20" s="548"/>
      <c r="FL20" s="548"/>
      <c r="FM20" s="550"/>
      <c r="GX20" s="429" t="s">
        <v>170</v>
      </c>
    </row>
    <row r="21" spans="1:169" s="429" customFormat="1" ht="12" customHeight="1">
      <c r="A21" s="669" t="s">
        <v>153</v>
      </c>
      <c r="B21" s="670"/>
      <c r="C21" s="670"/>
      <c r="D21" s="670"/>
      <c r="E21" s="670"/>
      <c r="F21" s="670"/>
      <c r="G21" s="670"/>
      <c r="H21" s="670"/>
      <c r="I21" s="670"/>
      <c r="J21" s="670"/>
      <c r="K21" s="670"/>
      <c r="L21" s="670"/>
      <c r="M21" s="671">
        <v>106</v>
      </c>
      <c r="N21" s="672"/>
      <c r="O21" s="673"/>
      <c r="P21" s="542" t="s">
        <v>159</v>
      </c>
      <c r="Q21" s="542"/>
      <c r="R21" s="542"/>
      <c r="S21" s="542"/>
      <c r="T21" s="542"/>
      <c r="U21" s="542"/>
      <c r="V21" s="542"/>
      <c r="W21" s="542"/>
      <c r="X21" s="542"/>
      <c r="Y21" s="542"/>
      <c r="Z21" s="542" t="s">
        <v>269</v>
      </c>
      <c r="AA21" s="542"/>
      <c r="AB21" s="542"/>
      <c r="AC21" s="542"/>
      <c r="AD21" s="542"/>
      <c r="AE21" s="542"/>
      <c r="AF21" s="542"/>
      <c r="AG21" s="542"/>
      <c r="AH21" s="542"/>
      <c r="AI21" s="542"/>
      <c r="AJ21" s="542" t="s">
        <v>270</v>
      </c>
      <c r="AK21" s="542"/>
      <c r="AL21" s="542"/>
      <c r="AM21" s="542"/>
      <c r="AN21" s="542"/>
      <c r="AO21" s="542"/>
      <c r="AP21" s="542"/>
      <c r="AQ21" s="542"/>
      <c r="AR21" s="542"/>
      <c r="AS21" s="542"/>
      <c r="AT21" s="542"/>
      <c r="AU21" s="542"/>
      <c r="AV21" s="542"/>
      <c r="AW21" s="553" t="s">
        <v>484</v>
      </c>
      <c r="AX21" s="554"/>
      <c r="AY21" s="554"/>
      <c r="AZ21" s="554"/>
      <c r="BA21" s="554"/>
      <c r="BB21" s="554"/>
      <c r="BC21" s="554"/>
      <c r="BD21" s="554"/>
      <c r="BE21" s="557"/>
      <c r="BF21" s="676" t="s">
        <v>491</v>
      </c>
      <c r="BG21" s="559"/>
      <c r="BH21" s="559"/>
      <c r="BI21" s="559"/>
      <c r="BJ21" s="559"/>
      <c r="BK21" s="559"/>
      <c r="BL21" s="559"/>
      <c r="BM21" s="559"/>
      <c r="BN21" s="559"/>
      <c r="BO21" s="559"/>
      <c r="BP21" s="559"/>
      <c r="BQ21" s="559"/>
      <c r="BR21" s="559"/>
      <c r="BS21" s="559"/>
      <c r="BT21" s="559"/>
      <c r="BU21" s="560"/>
      <c r="BV21" s="547">
        <v>280</v>
      </c>
      <c r="BW21" s="548"/>
      <c r="BX21" s="548"/>
      <c r="BY21" s="548"/>
      <c r="BZ21" s="548"/>
      <c r="CA21" s="548"/>
      <c r="CB21" s="548"/>
      <c r="CC21" s="548"/>
      <c r="CD21" s="548"/>
      <c r="CE21" s="548"/>
      <c r="CF21" s="548"/>
      <c r="CG21" s="549"/>
      <c r="CH21" s="547"/>
      <c r="CI21" s="548"/>
      <c r="CJ21" s="548"/>
      <c r="CK21" s="548"/>
      <c r="CL21" s="548"/>
      <c r="CM21" s="548"/>
      <c r="CN21" s="548"/>
      <c r="CO21" s="548"/>
      <c r="CP21" s="548"/>
      <c r="CQ21" s="549"/>
      <c r="CR21" s="548"/>
      <c r="CS21" s="548"/>
      <c r="CT21" s="548"/>
      <c r="CU21" s="548"/>
      <c r="CV21" s="548"/>
      <c r="CW21" s="548"/>
      <c r="CX21" s="548"/>
      <c r="CY21" s="548"/>
      <c r="CZ21" s="548"/>
      <c r="DA21" s="549"/>
      <c r="DB21" s="547">
        <v>280</v>
      </c>
      <c r="DC21" s="548"/>
      <c r="DD21" s="548"/>
      <c r="DE21" s="548"/>
      <c r="DF21" s="548"/>
      <c r="DG21" s="548"/>
      <c r="DH21" s="548"/>
      <c r="DI21" s="548"/>
      <c r="DJ21" s="548"/>
      <c r="DK21" s="548"/>
      <c r="DL21" s="548"/>
      <c r="DM21" s="549"/>
      <c r="DN21" s="547"/>
      <c r="DO21" s="548"/>
      <c r="DP21" s="548"/>
      <c r="DQ21" s="548"/>
      <c r="DR21" s="548"/>
      <c r="DS21" s="548"/>
      <c r="DT21" s="548"/>
      <c r="DU21" s="548"/>
      <c r="DV21" s="548"/>
      <c r="DW21" s="549"/>
      <c r="DX21" s="548"/>
      <c r="DY21" s="548"/>
      <c r="DZ21" s="548"/>
      <c r="EA21" s="548"/>
      <c r="EB21" s="548"/>
      <c r="EC21" s="548"/>
      <c r="ED21" s="548"/>
      <c r="EE21" s="548"/>
      <c r="EF21" s="548"/>
      <c r="EG21" s="549"/>
      <c r="EH21" s="547">
        <v>280</v>
      </c>
      <c r="EI21" s="548"/>
      <c r="EJ21" s="548"/>
      <c r="EK21" s="548"/>
      <c r="EL21" s="548"/>
      <c r="EM21" s="548"/>
      <c r="EN21" s="548"/>
      <c r="EO21" s="548"/>
      <c r="EP21" s="548"/>
      <c r="EQ21" s="548"/>
      <c r="ER21" s="548"/>
      <c r="ES21" s="549"/>
      <c r="ET21" s="547"/>
      <c r="EU21" s="548"/>
      <c r="EV21" s="548"/>
      <c r="EW21" s="548"/>
      <c r="EX21" s="548"/>
      <c r="EY21" s="548"/>
      <c r="EZ21" s="548"/>
      <c r="FA21" s="548"/>
      <c r="FB21" s="548"/>
      <c r="FC21" s="549"/>
      <c r="FD21" s="547"/>
      <c r="FE21" s="548"/>
      <c r="FF21" s="548"/>
      <c r="FG21" s="548"/>
      <c r="FH21" s="548"/>
      <c r="FI21" s="548"/>
      <c r="FJ21" s="548"/>
      <c r="FK21" s="548"/>
      <c r="FL21" s="548"/>
      <c r="FM21" s="550"/>
    </row>
    <row r="22" spans="1:169" s="429" customFormat="1" ht="12.75" customHeight="1">
      <c r="A22" s="669" t="s">
        <v>522</v>
      </c>
      <c r="B22" s="670"/>
      <c r="C22" s="670"/>
      <c r="D22" s="670"/>
      <c r="E22" s="670"/>
      <c r="F22" s="670"/>
      <c r="G22" s="670"/>
      <c r="H22" s="670"/>
      <c r="I22" s="670"/>
      <c r="J22" s="670"/>
      <c r="K22" s="670"/>
      <c r="L22" s="670"/>
      <c r="M22" s="671">
        <v>106</v>
      </c>
      <c r="N22" s="672"/>
      <c r="O22" s="673"/>
      <c r="P22" s="542" t="s">
        <v>159</v>
      </c>
      <c r="Q22" s="542"/>
      <c r="R22" s="542"/>
      <c r="S22" s="542"/>
      <c r="T22" s="542"/>
      <c r="U22" s="542"/>
      <c r="V22" s="542"/>
      <c r="W22" s="542"/>
      <c r="X22" s="542"/>
      <c r="Y22" s="542"/>
      <c r="Z22" s="542" t="s">
        <v>269</v>
      </c>
      <c r="AA22" s="542"/>
      <c r="AB22" s="542"/>
      <c r="AC22" s="542"/>
      <c r="AD22" s="542"/>
      <c r="AE22" s="542"/>
      <c r="AF22" s="542"/>
      <c r="AG22" s="542"/>
      <c r="AH22" s="542"/>
      <c r="AI22" s="542"/>
      <c r="AJ22" s="542" t="s">
        <v>270</v>
      </c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/>
      <c r="AV22" s="542"/>
      <c r="AW22" s="553" t="s">
        <v>484</v>
      </c>
      <c r="AX22" s="554"/>
      <c r="AY22" s="554"/>
      <c r="AZ22" s="554"/>
      <c r="BA22" s="554"/>
      <c r="BB22" s="554"/>
      <c r="BC22" s="554"/>
      <c r="BD22" s="554"/>
      <c r="BE22" s="557"/>
      <c r="BF22" s="676" t="s">
        <v>492</v>
      </c>
      <c r="BG22" s="559"/>
      <c r="BH22" s="559"/>
      <c r="BI22" s="559"/>
      <c r="BJ22" s="559"/>
      <c r="BK22" s="559"/>
      <c r="BL22" s="559"/>
      <c r="BM22" s="559"/>
      <c r="BN22" s="559"/>
      <c r="BO22" s="559"/>
      <c r="BP22" s="559"/>
      <c r="BQ22" s="559"/>
      <c r="BR22" s="559"/>
      <c r="BS22" s="559"/>
      <c r="BT22" s="559"/>
      <c r="BU22" s="560"/>
      <c r="BV22" s="536">
        <v>19000</v>
      </c>
      <c r="BW22" s="537"/>
      <c r="BX22" s="537"/>
      <c r="BY22" s="537"/>
      <c r="BZ22" s="537"/>
      <c r="CA22" s="537"/>
      <c r="CB22" s="537"/>
      <c r="CC22" s="537"/>
      <c r="CD22" s="537"/>
      <c r="CE22" s="537"/>
      <c r="CF22" s="537"/>
      <c r="CG22" s="538"/>
      <c r="CH22" s="536"/>
      <c r="CI22" s="537"/>
      <c r="CJ22" s="537"/>
      <c r="CK22" s="537"/>
      <c r="CL22" s="537"/>
      <c r="CM22" s="537"/>
      <c r="CN22" s="537"/>
      <c r="CO22" s="537"/>
      <c r="CP22" s="537"/>
      <c r="CQ22" s="538"/>
      <c r="CR22" s="537"/>
      <c r="CS22" s="537"/>
      <c r="CT22" s="537"/>
      <c r="CU22" s="537"/>
      <c r="CV22" s="537"/>
      <c r="CW22" s="537"/>
      <c r="CX22" s="537"/>
      <c r="CY22" s="537"/>
      <c r="CZ22" s="537"/>
      <c r="DA22" s="538"/>
      <c r="DB22" s="536">
        <v>19000</v>
      </c>
      <c r="DC22" s="537"/>
      <c r="DD22" s="537"/>
      <c r="DE22" s="537"/>
      <c r="DF22" s="537"/>
      <c r="DG22" s="537"/>
      <c r="DH22" s="537"/>
      <c r="DI22" s="537"/>
      <c r="DJ22" s="537"/>
      <c r="DK22" s="537"/>
      <c r="DL22" s="537"/>
      <c r="DM22" s="538"/>
      <c r="DN22" s="536"/>
      <c r="DO22" s="537"/>
      <c r="DP22" s="537"/>
      <c r="DQ22" s="537"/>
      <c r="DR22" s="537"/>
      <c r="DS22" s="537"/>
      <c r="DT22" s="537"/>
      <c r="DU22" s="537"/>
      <c r="DV22" s="537"/>
      <c r="DW22" s="538"/>
      <c r="DX22" s="537"/>
      <c r="DY22" s="537"/>
      <c r="DZ22" s="537"/>
      <c r="EA22" s="537"/>
      <c r="EB22" s="537"/>
      <c r="EC22" s="537"/>
      <c r="ED22" s="537"/>
      <c r="EE22" s="537"/>
      <c r="EF22" s="537"/>
      <c r="EG22" s="538"/>
      <c r="EH22" s="536">
        <v>19000</v>
      </c>
      <c r="EI22" s="537"/>
      <c r="EJ22" s="537"/>
      <c r="EK22" s="537"/>
      <c r="EL22" s="537"/>
      <c r="EM22" s="537"/>
      <c r="EN22" s="537"/>
      <c r="EO22" s="537"/>
      <c r="EP22" s="537"/>
      <c r="EQ22" s="537"/>
      <c r="ER22" s="537"/>
      <c r="ES22" s="538"/>
      <c r="ET22" s="536"/>
      <c r="EU22" s="537"/>
      <c r="EV22" s="537"/>
      <c r="EW22" s="537"/>
      <c r="EX22" s="537"/>
      <c r="EY22" s="537"/>
      <c r="EZ22" s="537"/>
      <c r="FA22" s="537"/>
      <c r="FB22" s="537"/>
      <c r="FC22" s="538"/>
      <c r="FD22" s="536"/>
      <c r="FE22" s="537"/>
      <c r="FF22" s="537"/>
      <c r="FG22" s="537"/>
      <c r="FH22" s="537"/>
      <c r="FI22" s="537"/>
      <c r="FJ22" s="537"/>
      <c r="FK22" s="537"/>
      <c r="FL22" s="537"/>
      <c r="FM22" s="539"/>
    </row>
    <row r="23" spans="1:169" s="429" customFormat="1" ht="12.75" customHeight="1">
      <c r="A23" s="669" t="s">
        <v>516</v>
      </c>
      <c r="B23" s="670"/>
      <c r="C23" s="670"/>
      <c r="D23" s="670"/>
      <c r="E23" s="670"/>
      <c r="F23" s="670"/>
      <c r="G23" s="670"/>
      <c r="H23" s="670"/>
      <c r="I23" s="670"/>
      <c r="J23" s="670"/>
      <c r="K23" s="670"/>
      <c r="L23" s="670"/>
      <c r="M23" s="671">
        <v>106</v>
      </c>
      <c r="N23" s="672"/>
      <c r="O23" s="673"/>
      <c r="P23" s="542" t="s">
        <v>159</v>
      </c>
      <c r="Q23" s="542"/>
      <c r="R23" s="542"/>
      <c r="S23" s="542"/>
      <c r="T23" s="542"/>
      <c r="U23" s="542"/>
      <c r="V23" s="542"/>
      <c r="W23" s="542"/>
      <c r="X23" s="542"/>
      <c r="Y23" s="542"/>
      <c r="Z23" s="542" t="s">
        <v>269</v>
      </c>
      <c r="AA23" s="542"/>
      <c r="AB23" s="542"/>
      <c r="AC23" s="542"/>
      <c r="AD23" s="542"/>
      <c r="AE23" s="542"/>
      <c r="AF23" s="542"/>
      <c r="AG23" s="542"/>
      <c r="AH23" s="542"/>
      <c r="AI23" s="542"/>
      <c r="AJ23" s="542" t="s">
        <v>270</v>
      </c>
      <c r="AK23" s="542"/>
      <c r="AL23" s="542"/>
      <c r="AM23" s="542"/>
      <c r="AN23" s="542"/>
      <c r="AO23" s="542"/>
      <c r="AP23" s="542"/>
      <c r="AQ23" s="542"/>
      <c r="AR23" s="542"/>
      <c r="AS23" s="542"/>
      <c r="AT23" s="542"/>
      <c r="AU23" s="542"/>
      <c r="AV23" s="542"/>
      <c r="AW23" s="553" t="s">
        <v>484</v>
      </c>
      <c r="AX23" s="554"/>
      <c r="AY23" s="554"/>
      <c r="AZ23" s="554"/>
      <c r="BA23" s="554"/>
      <c r="BB23" s="554"/>
      <c r="BC23" s="554"/>
      <c r="BD23" s="554"/>
      <c r="BE23" s="557"/>
      <c r="BF23" s="676" t="s">
        <v>481</v>
      </c>
      <c r="BG23" s="559"/>
      <c r="BH23" s="559"/>
      <c r="BI23" s="559"/>
      <c r="BJ23" s="559"/>
      <c r="BK23" s="559"/>
      <c r="BL23" s="559"/>
      <c r="BM23" s="559"/>
      <c r="BN23" s="559"/>
      <c r="BO23" s="559"/>
      <c r="BP23" s="559"/>
      <c r="BQ23" s="559"/>
      <c r="BR23" s="559"/>
      <c r="BS23" s="559"/>
      <c r="BT23" s="559"/>
      <c r="BU23" s="560"/>
      <c r="BV23" s="547">
        <v>26616</v>
      </c>
      <c r="BW23" s="548"/>
      <c r="BX23" s="548"/>
      <c r="BY23" s="548"/>
      <c r="BZ23" s="548"/>
      <c r="CA23" s="548"/>
      <c r="CB23" s="548"/>
      <c r="CC23" s="548"/>
      <c r="CD23" s="548"/>
      <c r="CE23" s="548"/>
      <c r="CF23" s="548"/>
      <c r="CG23" s="549"/>
      <c r="CH23" s="547"/>
      <c r="CI23" s="548"/>
      <c r="CJ23" s="548"/>
      <c r="CK23" s="548"/>
      <c r="CL23" s="548"/>
      <c r="CM23" s="548"/>
      <c r="CN23" s="548"/>
      <c r="CO23" s="548"/>
      <c r="CP23" s="548"/>
      <c r="CQ23" s="549"/>
      <c r="CR23" s="548"/>
      <c r="CS23" s="548"/>
      <c r="CT23" s="548"/>
      <c r="CU23" s="548"/>
      <c r="CV23" s="548"/>
      <c r="CW23" s="548"/>
      <c r="CX23" s="548"/>
      <c r="CY23" s="548"/>
      <c r="CZ23" s="548"/>
      <c r="DA23" s="549"/>
      <c r="DB23" s="547">
        <v>10600</v>
      </c>
      <c r="DC23" s="548"/>
      <c r="DD23" s="548"/>
      <c r="DE23" s="548"/>
      <c r="DF23" s="548"/>
      <c r="DG23" s="548"/>
      <c r="DH23" s="548"/>
      <c r="DI23" s="548"/>
      <c r="DJ23" s="548"/>
      <c r="DK23" s="548"/>
      <c r="DL23" s="548"/>
      <c r="DM23" s="549"/>
      <c r="DN23" s="547"/>
      <c r="DO23" s="548"/>
      <c r="DP23" s="548"/>
      <c r="DQ23" s="548"/>
      <c r="DR23" s="548"/>
      <c r="DS23" s="548"/>
      <c r="DT23" s="548"/>
      <c r="DU23" s="548"/>
      <c r="DV23" s="548"/>
      <c r="DW23" s="549"/>
      <c r="DX23" s="548"/>
      <c r="DY23" s="548"/>
      <c r="DZ23" s="548"/>
      <c r="EA23" s="548"/>
      <c r="EB23" s="548"/>
      <c r="EC23" s="548"/>
      <c r="ED23" s="548"/>
      <c r="EE23" s="548"/>
      <c r="EF23" s="548"/>
      <c r="EG23" s="549"/>
      <c r="EH23" s="547">
        <v>10600</v>
      </c>
      <c r="EI23" s="548"/>
      <c r="EJ23" s="548"/>
      <c r="EK23" s="548"/>
      <c r="EL23" s="548"/>
      <c r="EM23" s="548"/>
      <c r="EN23" s="548"/>
      <c r="EO23" s="548"/>
      <c r="EP23" s="548"/>
      <c r="EQ23" s="548"/>
      <c r="ER23" s="548"/>
      <c r="ES23" s="549"/>
      <c r="ET23" s="547"/>
      <c r="EU23" s="548"/>
      <c r="EV23" s="548"/>
      <c r="EW23" s="548"/>
      <c r="EX23" s="548"/>
      <c r="EY23" s="548"/>
      <c r="EZ23" s="548"/>
      <c r="FA23" s="548"/>
      <c r="FB23" s="548"/>
      <c r="FC23" s="549"/>
      <c r="FD23" s="547"/>
      <c r="FE23" s="548"/>
      <c r="FF23" s="548"/>
      <c r="FG23" s="548"/>
      <c r="FH23" s="548"/>
      <c r="FI23" s="548"/>
      <c r="FJ23" s="548"/>
      <c r="FK23" s="548"/>
      <c r="FL23" s="548"/>
      <c r="FM23" s="550"/>
    </row>
    <row r="24" spans="1:169" s="429" customFormat="1" ht="12" customHeight="1">
      <c r="A24" s="669" t="s">
        <v>523</v>
      </c>
      <c r="B24" s="670"/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671">
        <v>106</v>
      </c>
      <c r="N24" s="672"/>
      <c r="O24" s="673"/>
      <c r="P24" s="542" t="s">
        <v>159</v>
      </c>
      <c r="Q24" s="542"/>
      <c r="R24" s="542"/>
      <c r="S24" s="542"/>
      <c r="T24" s="542"/>
      <c r="U24" s="542"/>
      <c r="V24" s="542"/>
      <c r="W24" s="542"/>
      <c r="X24" s="542"/>
      <c r="Y24" s="542"/>
      <c r="Z24" s="542" t="s">
        <v>269</v>
      </c>
      <c r="AA24" s="542"/>
      <c r="AB24" s="542"/>
      <c r="AC24" s="542"/>
      <c r="AD24" s="542"/>
      <c r="AE24" s="542"/>
      <c r="AF24" s="542"/>
      <c r="AG24" s="542"/>
      <c r="AH24" s="542"/>
      <c r="AI24" s="542"/>
      <c r="AJ24" s="542" t="s">
        <v>270</v>
      </c>
      <c r="AK24" s="542"/>
      <c r="AL24" s="542"/>
      <c r="AM24" s="542"/>
      <c r="AN24" s="542"/>
      <c r="AO24" s="542"/>
      <c r="AP24" s="542"/>
      <c r="AQ24" s="542"/>
      <c r="AR24" s="542"/>
      <c r="AS24" s="542"/>
      <c r="AT24" s="542"/>
      <c r="AU24" s="542"/>
      <c r="AV24" s="542"/>
      <c r="AW24" s="553" t="s">
        <v>484</v>
      </c>
      <c r="AX24" s="554"/>
      <c r="AY24" s="554"/>
      <c r="AZ24" s="554"/>
      <c r="BA24" s="554"/>
      <c r="BB24" s="554"/>
      <c r="BC24" s="554"/>
      <c r="BD24" s="554"/>
      <c r="BE24" s="557"/>
      <c r="BF24" s="553" t="s">
        <v>493</v>
      </c>
      <c r="BG24" s="554"/>
      <c r="BH24" s="554"/>
      <c r="BI24" s="554"/>
      <c r="BJ24" s="554"/>
      <c r="BK24" s="554"/>
      <c r="BL24" s="554"/>
      <c r="BM24" s="554"/>
      <c r="BN24" s="554"/>
      <c r="BO24" s="554"/>
      <c r="BP24" s="554"/>
      <c r="BQ24" s="554"/>
      <c r="BR24" s="554"/>
      <c r="BS24" s="554"/>
      <c r="BT24" s="554"/>
      <c r="BU24" s="557"/>
      <c r="BV24" s="547">
        <v>0</v>
      </c>
      <c r="BW24" s="548"/>
      <c r="BX24" s="548"/>
      <c r="BY24" s="548"/>
      <c r="BZ24" s="548"/>
      <c r="CA24" s="548"/>
      <c r="CB24" s="548"/>
      <c r="CC24" s="548"/>
      <c r="CD24" s="548"/>
      <c r="CE24" s="548"/>
      <c r="CF24" s="548"/>
      <c r="CG24" s="549"/>
      <c r="CH24" s="547"/>
      <c r="CI24" s="548"/>
      <c r="CJ24" s="548"/>
      <c r="CK24" s="548"/>
      <c r="CL24" s="548"/>
      <c r="CM24" s="548"/>
      <c r="CN24" s="548"/>
      <c r="CO24" s="548"/>
      <c r="CP24" s="548"/>
      <c r="CQ24" s="549"/>
      <c r="CR24" s="548"/>
      <c r="CS24" s="548"/>
      <c r="CT24" s="548"/>
      <c r="CU24" s="548"/>
      <c r="CV24" s="548"/>
      <c r="CW24" s="548"/>
      <c r="CX24" s="548"/>
      <c r="CY24" s="548"/>
      <c r="CZ24" s="548"/>
      <c r="DA24" s="549"/>
      <c r="DB24" s="547">
        <v>0</v>
      </c>
      <c r="DC24" s="548"/>
      <c r="DD24" s="548"/>
      <c r="DE24" s="548"/>
      <c r="DF24" s="548"/>
      <c r="DG24" s="548"/>
      <c r="DH24" s="548"/>
      <c r="DI24" s="548"/>
      <c r="DJ24" s="548"/>
      <c r="DK24" s="548"/>
      <c r="DL24" s="548"/>
      <c r="DM24" s="549"/>
      <c r="DN24" s="547"/>
      <c r="DO24" s="548"/>
      <c r="DP24" s="548"/>
      <c r="DQ24" s="548"/>
      <c r="DR24" s="548"/>
      <c r="DS24" s="548"/>
      <c r="DT24" s="548"/>
      <c r="DU24" s="548"/>
      <c r="DV24" s="548"/>
      <c r="DW24" s="549"/>
      <c r="DX24" s="548"/>
      <c r="DY24" s="548"/>
      <c r="DZ24" s="548"/>
      <c r="EA24" s="548"/>
      <c r="EB24" s="548"/>
      <c r="EC24" s="548"/>
      <c r="ED24" s="548"/>
      <c r="EE24" s="548"/>
      <c r="EF24" s="548"/>
      <c r="EG24" s="549"/>
      <c r="EH24" s="547">
        <v>0</v>
      </c>
      <c r="EI24" s="548"/>
      <c r="EJ24" s="548"/>
      <c r="EK24" s="548"/>
      <c r="EL24" s="548"/>
      <c r="EM24" s="548"/>
      <c r="EN24" s="548"/>
      <c r="EO24" s="548"/>
      <c r="EP24" s="548"/>
      <c r="EQ24" s="548"/>
      <c r="ER24" s="548"/>
      <c r="ES24" s="549"/>
      <c r="ET24" s="547"/>
      <c r="EU24" s="548"/>
      <c r="EV24" s="548"/>
      <c r="EW24" s="548"/>
      <c r="EX24" s="548"/>
      <c r="EY24" s="548"/>
      <c r="EZ24" s="548"/>
      <c r="FA24" s="548"/>
      <c r="FB24" s="548"/>
      <c r="FC24" s="549"/>
      <c r="FD24" s="547"/>
      <c r="FE24" s="548"/>
      <c r="FF24" s="548"/>
      <c r="FG24" s="548"/>
      <c r="FH24" s="548"/>
      <c r="FI24" s="548"/>
      <c r="FJ24" s="548"/>
      <c r="FK24" s="548"/>
      <c r="FL24" s="548"/>
      <c r="FM24" s="550"/>
    </row>
    <row r="25" spans="1:169" s="429" customFormat="1" ht="12" customHeight="1">
      <c r="A25" s="669" t="s">
        <v>616</v>
      </c>
      <c r="B25" s="670"/>
      <c r="C25" s="670"/>
      <c r="D25" s="670"/>
      <c r="E25" s="670"/>
      <c r="F25" s="670"/>
      <c r="G25" s="670"/>
      <c r="H25" s="670"/>
      <c r="I25" s="670"/>
      <c r="J25" s="670"/>
      <c r="K25" s="670"/>
      <c r="L25" s="670"/>
      <c r="M25" s="671">
        <v>106</v>
      </c>
      <c r="N25" s="672"/>
      <c r="O25" s="673"/>
      <c r="P25" s="542" t="s">
        <v>159</v>
      </c>
      <c r="Q25" s="542"/>
      <c r="R25" s="542"/>
      <c r="S25" s="542"/>
      <c r="T25" s="542"/>
      <c r="U25" s="542"/>
      <c r="V25" s="542"/>
      <c r="W25" s="542"/>
      <c r="X25" s="542"/>
      <c r="Y25" s="542"/>
      <c r="Z25" s="542" t="s">
        <v>269</v>
      </c>
      <c r="AA25" s="542"/>
      <c r="AB25" s="542"/>
      <c r="AC25" s="542"/>
      <c r="AD25" s="542"/>
      <c r="AE25" s="542"/>
      <c r="AF25" s="542"/>
      <c r="AG25" s="542"/>
      <c r="AH25" s="542"/>
      <c r="AI25" s="542"/>
      <c r="AJ25" s="542" t="s">
        <v>270</v>
      </c>
      <c r="AK25" s="542"/>
      <c r="AL25" s="542"/>
      <c r="AM25" s="542"/>
      <c r="AN25" s="542"/>
      <c r="AO25" s="542"/>
      <c r="AP25" s="542"/>
      <c r="AQ25" s="542"/>
      <c r="AR25" s="542"/>
      <c r="AS25" s="542"/>
      <c r="AT25" s="542"/>
      <c r="AU25" s="542"/>
      <c r="AV25" s="542"/>
      <c r="AW25" s="553" t="s">
        <v>484</v>
      </c>
      <c r="AX25" s="554"/>
      <c r="AY25" s="554"/>
      <c r="AZ25" s="554"/>
      <c r="BA25" s="554"/>
      <c r="BB25" s="554"/>
      <c r="BC25" s="554"/>
      <c r="BD25" s="554"/>
      <c r="BE25" s="557"/>
      <c r="BF25" s="553" t="s">
        <v>615</v>
      </c>
      <c r="BG25" s="554"/>
      <c r="BH25" s="554"/>
      <c r="BI25" s="554"/>
      <c r="BJ25" s="554"/>
      <c r="BK25" s="554"/>
      <c r="BL25" s="554"/>
      <c r="BM25" s="554"/>
      <c r="BN25" s="554"/>
      <c r="BO25" s="554"/>
      <c r="BP25" s="554"/>
      <c r="BQ25" s="554"/>
      <c r="BR25" s="554"/>
      <c r="BS25" s="554"/>
      <c r="BT25" s="554"/>
      <c r="BU25" s="557"/>
      <c r="BV25" s="547">
        <v>0</v>
      </c>
      <c r="BW25" s="548"/>
      <c r="BX25" s="548"/>
      <c r="BY25" s="548"/>
      <c r="BZ25" s="548"/>
      <c r="CA25" s="548"/>
      <c r="CB25" s="548"/>
      <c r="CC25" s="548"/>
      <c r="CD25" s="548"/>
      <c r="CE25" s="548"/>
      <c r="CF25" s="548"/>
      <c r="CG25" s="549"/>
      <c r="CH25" s="547"/>
      <c r="CI25" s="548"/>
      <c r="CJ25" s="548"/>
      <c r="CK25" s="548"/>
      <c r="CL25" s="548"/>
      <c r="CM25" s="548"/>
      <c r="CN25" s="548"/>
      <c r="CO25" s="548"/>
      <c r="CP25" s="548"/>
      <c r="CQ25" s="549"/>
      <c r="CR25" s="548"/>
      <c r="CS25" s="548"/>
      <c r="CT25" s="548"/>
      <c r="CU25" s="548"/>
      <c r="CV25" s="548"/>
      <c r="CW25" s="548"/>
      <c r="CX25" s="548"/>
      <c r="CY25" s="548"/>
      <c r="CZ25" s="548"/>
      <c r="DA25" s="549"/>
      <c r="DB25" s="547">
        <v>0</v>
      </c>
      <c r="DC25" s="548"/>
      <c r="DD25" s="548"/>
      <c r="DE25" s="548"/>
      <c r="DF25" s="548"/>
      <c r="DG25" s="548"/>
      <c r="DH25" s="548"/>
      <c r="DI25" s="548"/>
      <c r="DJ25" s="548"/>
      <c r="DK25" s="548"/>
      <c r="DL25" s="548"/>
      <c r="DM25" s="549"/>
      <c r="DN25" s="547"/>
      <c r="DO25" s="548"/>
      <c r="DP25" s="548"/>
      <c r="DQ25" s="548"/>
      <c r="DR25" s="548"/>
      <c r="DS25" s="548"/>
      <c r="DT25" s="548"/>
      <c r="DU25" s="548"/>
      <c r="DV25" s="548"/>
      <c r="DW25" s="549"/>
      <c r="DX25" s="548"/>
      <c r="DY25" s="548"/>
      <c r="DZ25" s="548"/>
      <c r="EA25" s="548"/>
      <c r="EB25" s="548"/>
      <c r="EC25" s="548"/>
      <c r="ED25" s="548"/>
      <c r="EE25" s="548"/>
      <c r="EF25" s="548"/>
      <c r="EG25" s="549"/>
      <c r="EH25" s="547">
        <v>0</v>
      </c>
      <c r="EI25" s="548"/>
      <c r="EJ25" s="548"/>
      <c r="EK25" s="548"/>
      <c r="EL25" s="548"/>
      <c r="EM25" s="548"/>
      <c r="EN25" s="548"/>
      <c r="EO25" s="548"/>
      <c r="EP25" s="548"/>
      <c r="EQ25" s="548"/>
      <c r="ER25" s="548"/>
      <c r="ES25" s="549"/>
      <c r="ET25" s="547"/>
      <c r="EU25" s="548"/>
      <c r="EV25" s="548"/>
      <c r="EW25" s="548"/>
      <c r="EX25" s="548"/>
      <c r="EY25" s="548"/>
      <c r="EZ25" s="548"/>
      <c r="FA25" s="548"/>
      <c r="FB25" s="548"/>
      <c r="FC25" s="549"/>
      <c r="FD25" s="547"/>
      <c r="FE25" s="548"/>
      <c r="FF25" s="548"/>
      <c r="FG25" s="548"/>
      <c r="FH25" s="548"/>
      <c r="FI25" s="548"/>
      <c r="FJ25" s="548"/>
      <c r="FK25" s="548"/>
      <c r="FL25" s="548"/>
      <c r="FM25" s="550"/>
    </row>
    <row r="26" spans="1:169" s="429" customFormat="1" ht="12" customHeight="1">
      <c r="A26" s="669" t="s">
        <v>524</v>
      </c>
      <c r="B26" s="670"/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1">
        <v>106</v>
      </c>
      <c r="N26" s="672"/>
      <c r="O26" s="673"/>
      <c r="P26" s="542" t="s">
        <v>159</v>
      </c>
      <c r="Q26" s="542"/>
      <c r="R26" s="542"/>
      <c r="S26" s="542"/>
      <c r="T26" s="542"/>
      <c r="U26" s="542"/>
      <c r="V26" s="542"/>
      <c r="W26" s="542"/>
      <c r="X26" s="542"/>
      <c r="Y26" s="542"/>
      <c r="Z26" s="542" t="s">
        <v>269</v>
      </c>
      <c r="AA26" s="542"/>
      <c r="AB26" s="542"/>
      <c r="AC26" s="542"/>
      <c r="AD26" s="542"/>
      <c r="AE26" s="542"/>
      <c r="AF26" s="542"/>
      <c r="AG26" s="542"/>
      <c r="AH26" s="542"/>
      <c r="AI26" s="542"/>
      <c r="AJ26" s="542" t="s">
        <v>270</v>
      </c>
      <c r="AK26" s="542"/>
      <c r="AL26" s="542"/>
      <c r="AM26" s="542"/>
      <c r="AN26" s="542"/>
      <c r="AO26" s="542"/>
      <c r="AP26" s="542"/>
      <c r="AQ26" s="542"/>
      <c r="AR26" s="542"/>
      <c r="AS26" s="542"/>
      <c r="AT26" s="542"/>
      <c r="AU26" s="542"/>
      <c r="AV26" s="542"/>
      <c r="AW26" s="553" t="s">
        <v>484</v>
      </c>
      <c r="AX26" s="554"/>
      <c r="AY26" s="554"/>
      <c r="AZ26" s="554"/>
      <c r="BA26" s="554"/>
      <c r="BB26" s="554"/>
      <c r="BC26" s="554"/>
      <c r="BD26" s="554"/>
      <c r="BE26" s="557"/>
      <c r="BF26" s="553" t="s">
        <v>494</v>
      </c>
      <c r="BG26" s="554"/>
      <c r="BH26" s="554"/>
      <c r="BI26" s="554"/>
      <c r="BJ26" s="554"/>
      <c r="BK26" s="554"/>
      <c r="BL26" s="554"/>
      <c r="BM26" s="554"/>
      <c r="BN26" s="554"/>
      <c r="BO26" s="554"/>
      <c r="BP26" s="554"/>
      <c r="BQ26" s="554"/>
      <c r="BR26" s="554"/>
      <c r="BS26" s="554"/>
      <c r="BT26" s="554"/>
      <c r="BU26" s="557"/>
      <c r="BV26" s="547">
        <v>63</v>
      </c>
      <c r="BW26" s="548"/>
      <c r="BX26" s="548"/>
      <c r="BY26" s="548"/>
      <c r="BZ26" s="548"/>
      <c r="CA26" s="548"/>
      <c r="CB26" s="548"/>
      <c r="CC26" s="548"/>
      <c r="CD26" s="548"/>
      <c r="CE26" s="548"/>
      <c r="CF26" s="548"/>
      <c r="CG26" s="549"/>
      <c r="CH26" s="547"/>
      <c r="CI26" s="548"/>
      <c r="CJ26" s="548"/>
      <c r="CK26" s="548"/>
      <c r="CL26" s="548"/>
      <c r="CM26" s="548"/>
      <c r="CN26" s="548"/>
      <c r="CO26" s="548"/>
      <c r="CP26" s="548"/>
      <c r="CQ26" s="549"/>
      <c r="CR26" s="548"/>
      <c r="CS26" s="548"/>
      <c r="CT26" s="548"/>
      <c r="CU26" s="548"/>
      <c r="CV26" s="548"/>
      <c r="CW26" s="548"/>
      <c r="CX26" s="548"/>
      <c r="CY26" s="548"/>
      <c r="CZ26" s="548"/>
      <c r="DA26" s="549"/>
      <c r="DB26" s="547">
        <v>63</v>
      </c>
      <c r="DC26" s="548"/>
      <c r="DD26" s="548"/>
      <c r="DE26" s="548"/>
      <c r="DF26" s="548"/>
      <c r="DG26" s="548"/>
      <c r="DH26" s="548"/>
      <c r="DI26" s="548"/>
      <c r="DJ26" s="548"/>
      <c r="DK26" s="548"/>
      <c r="DL26" s="548"/>
      <c r="DM26" s="549"/>
      <c r="DN26" s="547"/>
      <c r="DO26" s="548"/>
      <c r="DP26" s="548"/>
      <c r="DQ26" s="548"/>
      <c r="DR26" s="548"/>
      <c r="DS26" s="548"/>
      <c r="DT26" s="548"/>
      <c r="DU26" s="548"/>
      <c r="DV26" s="548"/>
      <c r="DW26" s="549"/>
      <c r="DX26" s="548"/>
      <c r="DY26" s="548"/>
      <c r="DZ26" s="548"/>
      <c r="EA26" s="548"/>
      <c r="EB26" s="548"/>
      <c r="EC26" s="548"/>
      <c r="ED26" s="548"/>
      <c r="EE26" s="548"/>
      <c r="EF26" s="548"/>
      <c r="EG26" s="549"/>
      <c r="EH26" s="547">
        <v>63</v>
      </c>
      <c r="EI26" s="548"/>
      <c r="EJ26" s="548"/>
      <c r="EK26" s="548"/>
      <c r="EL26" s="548"/>
      <c r="EM26" s="548"/>
      <c r="EN26" s="548"/>
      <c r="EO26" s="548"/>
      <c r="EP26" s="548"/>
      <c r="EQ26" s="548"/>
      <c r="ER26" s="548"/>
      <c r="ES26" s="549"/>
      <c r="ET26" s="547"/>
      <c r="EU26" s="548"/>
      <c r="EV26" s="548"/>
      <c r="EW26" s="548"/>
      <c r="EX26" s="548"/>
      <c r="EY26" s="548"/>
      <c r="EZ26" s="548"/>
      <c r="FA26" s="548"/>
      <c r="FB26" s="548"/>
      <c r="FC26" s="549"/>
      <c r="FD26" s="547"/>
      <c r="FE26" s="548"/>
      <c r="FF26" s="548"/>
      <c r="FG26" s="548"/>
      <c r="FH26" s="548"/>
      <c r="FI26" s="548"/>
      <c r="FJ26" s="548"/>
      <c r="FK26" s="548"/>
      <c r="FL26" s="548"/>
      <c r="FM26" s="550"/>
    </row>
    <row r="27" spans="1:169" s="429" customFormat="1" ht="12.75" customHeight="1">
      <c r="A27" s="669" t="s">
        <v>525</v>
      </c>
      <c r="B27" s="670"/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671">
        <v>106</v>
      </c>
      <c r="N27" s="672"/>
      <c r="O27" s="673"/>
      <c r="P27" s="542" t="s">
        <v>159</v>
      </c>
      <c r="Q27" s="542"/>
      <c r="R27" s="542"/>
      <c r="S27" s="542"/>
      <c r="T27" s="542"/>
      <c r="U27" s="542"/>
      <c r="V27" s="542"/>
      <c r="W27" s="542"/>
      <c r="X27" s="542"/>
      <c r="Y27" s="542"/>
      <c r="Z27" s="542" t="s">
        <v>269</v>
      </c>
      <c r="AA27" s="542"/>
      <c r="AB27" s="542"/>
      <c r="AC27" s="542"/>
      <c r="AD27" s="542"/>
      <c r="AE27" s="542"/>
      <c r="AF27" s="542"/>
      <c r="AG27" s="542"/>
      <c r="AH27" s="542"/>
      <c r="AI27" s="542"/>
      <c r="AJ27" s="542" t="s">
        <v>270</v>
      </c>
      <c r="AK27" s="542"/>
      <c r="AL27" s="542"/>
      <c r="AM27" s="542"/>
      <c r="AN27" s="542"/>
      <c r="AO27" s="542"/>
      <c r="AP27" s="542"/>
      <c r="AQ27" s="542"/>
      <c r="AR27" s="542"/>
      <c r="AS27" s="542"/>
      <c r="AT27" s="542"/>
      <c r="AU27" s="542"/>
      <c r="AV27" s="542"/>
      <c r="AW27" s="553" t="s">
        <v>484</v>
      </c>
      <c r="AX27" s="554"/>
      <c r="AY27" s="554"/>
      <c r="AZ27" s="554"/>
      <c r="BA27" s="554"/>
      <c r="BB27" s="554"/>
      <c r="BC27" s="554"/>
      <c r="BD27" s="554"/>
      <c r="BE27" s="557"/>
      <c r="BF27" s="553" t="s">
        <v>495</v>
      </c>
      <c r="BG27" s="554"/>
      <c r="BH27" s="554"/>
      <c r="BI27" s="554"/>
      <c r="BJ27" s="554"/>
      <c r="BK27" s="554"/>
      <c r="BL27" s="554"/>
      <c r="BM27" s="554"/>
      <c r="BN27" s="554"/>
      <c r="BO27" s="554"/>
      <c r="BP27" s="554"/>
      <c r="BQ27" s="554"/>
      <c r="BR27" s="554"/>
      <c r="BS27" s="554"/>
      <c r="BT27" s="554"/>
      <c r="BU27" s="557"/>
      <c r="BV27" s="547">
        <v>0</v>
      </c>
      <c r="BW27" s="548"/>
      <c r="BX27" s="548"/>
      <c r="BY27" s="548"/>
      <c r="BZ27" s="548"/>
      <c r="CA27" s="548"/>
      <c r="CB27" s="548"/>
      <c r="CC27" s="548"/>
      <c r="CD27" s="548"/>
      <c r="CE27" s="548"/>
      <c r="CF27" s="548"/>
      <c r="CG27" s="549"/>
      <c r="CH27" s="547"/>
      <c r="CI27" s="548"/>
      <c r="CJ27" s="548"/>
      <c r="CK27" s="548"/>
      <c r="CL27" s="548"/>
      <c r="CM27" s="548"/>
      <c r="CN27" s="548"/>
      <c r="CO27" s="548"/>
      <c r="CP27" s="548"/>
      <c r="CQ27" s="549"/>
      <c r="CR27" s="548"/>
      <c r="CS27" s="548"/>
      <c r="CT27" s="548"/>
      <c r="CU27" s="548"/>
      <c r="CV27" s="548"/>
      <c r="CW27" s="548"/>
      <c r="CX27" s="548"/>
      <c r="CY27" s="548"/>
      <c r="CZ27" s="548"/>
      <c r="DA27" s="549"/>
      <c r="DB27" s="547">
        <v>0</v>
      </c>
      <c r="DC27" s="548"/>
      <c r="DD27" s="548"/>
      <c r="DE27" s="548"/>
      <c r="DF27" s="548"/>
      <c r="DG27" s="548"/>
      <c r="DH27" s="548"/>
      <c r="DI27" s="548"/>
      <c r="DJ27" s="548"/>
      <c r="DK27" s="548"/>
      <c r="DL27" s="548"/>
      <c r="DM27" s="549"/>
      <c r="DN27" s="547"/>
      <c r="DO27" s="548"/>
      <c r="DP27" s="548"/>
      <c r="DQ27" s="548"/>
      <c r="DR27" s="548"/>
      <c r="DS27" s="548"/>
      <c r="DT27" s="548"/>
      <c r="DU27" s="548"/>
      <c r="DV27" s="548"/>
      <c r="DW27" s="549"/>
      <c r="DX27" s="548"/>
      <c r="DY27" s="548"/>
      <c r="DZ27" s="548"/>
      <c r="EA27" s="548"/>
      <c r="EB27" s="548"/>
      <c r="EC27" s="548"/>
      <c r="ED27" s="548"/>
      <c r="EE27" s="548"/>
      <c r="EF27" s="548"/>
      <c r="EG27" s="549"/>
      <c r="EH27" s="547">
        <v>0</v>
      </c>
      <c r="EI27" s="548"/>
      <c r="EJ27" s="548"/>
      <c r="EK27" s="548"/>
      <c r="EL27" s="548"/>
      <c r="EM27" s="548"/>
      <c r="EN27" s="548"/>
      <c r="EO27" s="548"/>
      <c r="EP27" s="548"/>
      <c r="EQ27" s="548"/>
      <c r="ER27" s="548"/>
      <c r="ES27" s="549"/>
      <c r="ET27" s="547"/>
      <c r="EU27" s="548"/>
      <c r="EV27" s="548"/>
      <c r="EW27" s="548"/>
      <c r="EX27" s="548"/>
      <c r="EY27" s="548"/>
      <c r="EZ27" s="548"/>
      <c r="FA27" s="548"/>
      <c r="FB27" s="548"/>
      <c r="FC27" s="549"/>
      <c r="FD27" s="547"/>
      <c r="FE27" s="548"/>
      <c r="FF27" s="548"/>
      <c r="FG27" s="548"/>
      <c r="FH27" s="548"/>
      <c r="FI27" s="548"/>
      <c r="FJ27" s="548"/>
      <c r="FK27" s="548"/>
      <c r="FL27" s="548"/>
      <c r="FM27" s="550"/>
    </row>
    <row r="28" spans="1:169" s="429" customFormat="1" ht="24.75" customHeight="1">
      <c r="A28" s="669" t="s">
        <v>612</v>
      </c>
      <c r="B28" s="670"/>
      <c r="C28" s="670"/>
      <c r="D28" s="670"/>
      <c r="E28" s="670"/>
      <c r="F28" s="670"/>
      <c r="G28" s="670"/>
      <c r="H28" s="670"/>
      <c r="I28" s="670"/>
      <c r="J28" s="670"/>
      <c r="K28" s="670"/>
      <c r="L28" s="670"/>
      <c r="M28" s="671">
        <v>106</v>
      </c>
      <c r="N28" s="672"/>
      <c r="O28" s="673"/>
      <c r="P28" s="542" t="s">
        <v>159</v>
      </c>
      <c r="Q28" s="542"/>
      <c r="R28" s="542"/>
      <c r="S28" s="542"/>
      <c r="T28" s="542"/>
      <c r="U28" s="542"/>
      <c r="V28" s="542"/>
      <c r="W28" s="542"/>
      <c r="X28" s="542"/>
      <c r="Y28" s="542"/>
      <c r="Z28" s="542" t="s">
        <v>269</v>
      </c>
      <c r="AA28" s="542"/>
      <c r="AB28" s="542"/>
      <c r="AC28" s="542"/>
      <c r="AD28" s="542"/>
      <c r="AE28" s="542"/>
      <c r="AF28" s="542"/>
      <c r="AG28" s="542"/>
      <c r="AH28" s="542"/>
      <c r="AI28" s="542"/>
      <c r="AJ28" s="542" t="s">
        <v>270</v>
      </c>
      <c r="AK28" s="542"/>
      <c r="AL28" s="542"/>
      <c r="AM28" s="542"/>
      <c r="AN28" s="542"/>
      <c r="AO28" s="542"/>
      <c r="AP28" s="542"/>
      <c r="AQ28" s="542"/>
      <c r="AR28" s="542"/>
      <c r="AS28" s="542"/>
      <c r="AT28" s="542"/>
      <c r="AU28" s="542"/>
      <c r="AV28" s="542"/>
      <c r="AW28" s="553" t="s">
        <v>484</v>
      </c>
      <c r="AX28" s="554"/>
      <c r="AY28" s="554"/>
      <c r="AZ28" s="554"/>
      <c r="BA28" s="554"/>
      <c r="BB28" s="554"/>
      <c r="BC28" s="554"/>
      <c r="BD28" s="554"/>
      <c r="BE28" s="557"/>
      <c r="BF28" s="676" t="s">
        <v>611</v>
      </c>
      <c r="BG28" s="559"/>
      <c r="BH28" s="559"/>
      <c r="BI28" s="559"/>
      <c r="BJ28" s="559"/>
      <c r="BK28" s="559"/>
      <c r="BL28" s="559"/>
      <c r="BM28" s="559"/>
      <c r="BN28" s="559"/>
      <c r="BO28" s="559"/>
      <c r="BP28" s="559"/>
      <c r="BQ28" s="559"/>
      <c r="BR28" s="559"/>
      <c r="BS28" s="559"/>
      <c r="BT28" s="559"/>
      <c r="BU28" s="560"/>
      <c r="BV28" s="561">
        <v>0</v>
      </c>
      <c r="BW28" s="562"/>
      <c r="BX28" s="562"/>
      <c r="BY28" s="562"/>
      <c r="BZ28" s="562"/>
      <c r="CA28" s="562"/>
      <c r="CB28" s="562"/>
      <c r="CC28" s="562"/>
      <c r="CD28" s="562"/>
      <c r="CE28" s="562"/>
      <c r="CF28" s="562"/>
      <c r="CG28" s="563"/>
      <c r="CH28" s="561"/>
      <c r="CI28" s="562"/>
      <c r="CJ28" s="562"/>
      <c r="CK28" s="562"/>
      <c r="CL28" s="562"/>
      <c r="CM28" s="562"/>
      <c r="CN28" s="562"/>
      <c r="CO28" s="562"/>
      <c r="CP28" s="562"/>
      <c r="CQ28" s="563"/>
      <c r="CR28" s="562"/>
      <c r="CS28" s="562"/>
      <c r="CT28" s="562"/>
      <c r="CU28" s="562"/>
      <c r="CV28" s="562"/>
      <c r="CW28" s="562"/>
      <c r="CX28" s="562"/>
      <c r="CY28" s="562"/>
      <c r="CZ28" s="562"/>
      <c r="DA28" s="563"/>
      <c r="DB28" s="561">
        <v>0</v>
      </c>
      <c r="DC28" s="562"/>
      <c r="DD28" s="562"/>
      <c r="DE28" s="562"/>
      <c r="DF28" s="562"/>
      <c r="DG28" s="562"/>
      <c r="DH28" s="562"/>
      <c r="DI28" s="562"/>
      <c r="DJ28" s="562"/>
      <c r="DK28" s="562"/>
      <c r="DL28" s="562"/>
      <c r="DM28" s="563"/>
      <c r="DN28" s="561"/>
      <c r="DO28" s="562"/>
      <c r="DP28" s="562"/>
      <c r="DQ28" s="562"/>
      <c r="DR28" s="562"/>
      <c r="DS28" s="562"/>
      <c r="DT28" s="562"/>
      <c r="DU28" s="562"/>
      <c r="DV28" s="562"/>
      <c r="DW28" s="563"/>
      <c r="DX28" s="562"/>
      <c r="DY28" s="562"/>
      <c r="DZ28" s="562"/>
      <c r="EA28" s="562"/>
      <c r="EB28" s="562"/>
      <c r="EC28" s="562"/>
      <c r="ED28" s="562"/>
      <c r="EE28" s="562"/>
      <c r="EF28" s="562"/>
      <c r="EG28" s="563"/>
      <c r="EH28" s="561">
        <v>0</v>
      </c>
      <c r="EI28" s="562"/>
      <c r="EJ28" s="562"/>
      <c r="EK28" s="562"/>
      <c r="EL28" s="562"/>
      <c r="EM28" s="562"/>
      <c r="EN28" s="562"/>
      <c r="EO28" s="562"/>
      <c r="EP28" s="562"/>
      <c r="EQ28" s="562"/>
      <c r="ER28" s="562"/>
      <c r="ES28" s="563"/>
      <c r="ET28" s="561"/>
      <c r="EU28" s="562"/>
      <c r="EV28" s="562"/>
      <c r="EW28" s="562"/>
      <c r="EX28" s="562"/>
      <c r="EY28" s="562"/>
      <c r="EZ28" s="562"/>
      <c r="FA28" s="562"/>
      <c r="FB28" s="562"/>
      <c r="FC28" s="563"/>
      <c r="FD28" s="561"/>
      <c r="FE28" s="562"/>
      <c r="FF28" s="562"/>
      <c r="FG28" s="562"/>
      <c r="FH28" s="562"/>
      <c r="FI28" s="562"/>
      <c r="FJ28" s="562"/>
      <c r="FK28" s="562"/>
      <c r="FL28" s="562"/>
      <c r="FM28" s="564"/>
    </row>
    <row r="29" spans="1:169" s="429" customFormat="1" ht="12.75" customHeight="1">
      <c r="A29" s="669" t="s">
        <v>158</v>
      </c>
      <c r="B29" s="670"/>
      <c r="C29" s="670"/>
      <c r="D29" s="670"/>
      <c r="E29" s="670"/>
      <c r="F29" s="670"/>
      <c r="G29" s="670"/>
      <c r="H29" s="670"/>
      <c r="I29" s="670"/>
      <c r="J29" s="670"/>
      <c r="K29" s="670"/>
      <c r="L29" s="670"/>
      <c r="M29" s="671">
        <v>106</v>
      </c>
      <c r="N29" s="672"/>
      <c r="O29" s="673"/>
      <c r="P29" s="542" t="s">
        <v>159</v>
      </c>
      <c r="Q29" s="542"/>
      <c r="R29" s="542"/>
      <c r="S29" s="542"/>
      <c r="T29" s="542"/>
      <c r="U29" s="542"/>
      <c r="V29" s="542"/>
      <c r="W29" s="542"/>
      <c r="X29" s="542"/>
      <c r="Y29" s="542"/>
      <c r="Z29" s="542" t="s">
        <v>269</v>
      </c>
      <c r="AA29" s="542"/>
      <c r="AB29" s="542"/>
      <c r="AC29" s="542"/>
      <c r="AD29" s="542"/>
      <c r="AE29" s="542"/>
      <c r="AF29" s="542"/>
      <c r="AG29" s="542"/>
      <c r="AH29" s="542"/>
      <c r="AI29" s="542"/>
      <c r="AJ29" s="542" t="s">
        <v>270</v>
      </c>
      <c r="AK29" s="542"/>
      <c r="AL29" s="542"/>
      <c r="AM29" s="542"/>
      <c r="AN29" s="542"/>
      <c r="AO29" s="542"/>
      <c r="AP29" s="542"/>
      <c r="AQ29" s="542"/>
      <c r="AR29" s="542"/>
      <c r="AS29" s="542"/>
      <c r="AT29" s="542"/>
      <c r="AU29" s="542"/>
      <c r="AV29" s="542"/>
      <c r="AW29" s="553" t="s">
        <v>484</v>
      </c>
      <c r="AX29" s="554"/>
      <c r="AY29" s="554"/>
      <c r="AZ29" s="554"/>
      <c r="BA29" s="554"/>
      <c r="BB29" s="554"/>
      <c r="BC29" s="554"/>
      <c r="BD29" s="554"/>
      <c r="BE29" s="557"/>
      <c r="BF29" s="676" t="s">
        <v>496</v>
      </c>
      <c r="BG29" s="559"/>
      <c r="BH29" s="559"/>
      <c r="BI29" s="559"/>
      <c r="BJ29" s="559"/>
      <c r="BK29" s="559"/>
      <c r="BL29" s="559"/>
      <c r="BM29" s="559"/>
      <c r="BN29" s="559"/>
      <c r="BO29" s="559"/>
      <c r="BP29" s="559"/>
      <c r="BQ29" s="559"/>
      <c r="BR29" s="559"/>
      <c r="BS29" s="559"/>
      <c r="BT29" s="559"/>
      <c r="BU29" s="560"/>
      <c r="BV29" s="561">
        <v>40000</v>
      </c>
      <c r="BW29" s="562"/>
      <c r="BX29" s="562"/>
      <c r="BY29" s="562"/>
      <c r="BZ29" s="562"/>
      <c r="CA29" s="562"/>
      <c r="CB29" s="562"/>
      <c r="CC29" s="562"/>
      <c r="CD29" s="562"/>
      <c r="CE29" s="562"/>
      <c r="CF29" s="562"/>
      <c r="CG29" s="563"/>
      <c r="CH29" s="561"/>
      <c r="CI29" s="562"/>
      <c r="CJ29" s="562"/>
      <c r="CK29" s="562"/>
      <c r="CL29" s="562"/>
      <c r="CM29" s="562"/>
      <c r="CN29" s="562"/>
      <c r="CO29" s="562"/>
      <c r="CP29" s="562"/>
      <c r="CQ29" s="563"/>
      <c r="CR29" s="562"/>
      <c r="CS29" s="562"/>
      <c r="CT29" s="562"/>
      <c r="CU29" s="562"/>
      <c r="CV29" s="562"/>
      <c r="CW29" s="562"/>
      <c r="CX29" s="562"/>
      <c r="CY29" s="562"/>
      <c r="CZ29" s="562"/>
      <c r="DA29" s="563"/>
      <c r="DB29" s="561">
        <v>16000</v>
      </c>
      <c r="DC29" s="562"/>
      <c r="DD29" s="562"/>
      <c r="DE29" s="562"/>
      <c r="DF29" s="562"/>
      <c r="DG29" s="562"/>
      <c r="DH29" s="562"/>
      <c r="DI29" s="562"/>
      <c r="DJ29" s="562"/>
      <c r="DK29" s="562"/>
      <c r="DL29" s="562"/>
      <c r="DM29" s="563"/>
      <c r="DN29" s="561"/>
      <c r="DO29" s="562"/>
      <c r="DP29" s="562"/>
      <c r="DQ29" s="562"/>
      <c r="DR29" s="562"/>
      <c r="DS29" s="562"/>
      <c r="DT29" s="562"/>
      <c r="DU29" s="562"/>
      <c r="DV29" s="562"/>
      <c r="DW29" s="563"/>
      <c r="DX29" s="562"/>
      <c r="DY29" s="562"/>
      <c r="DZ29" s="562"/>
      <c r="EA29" s="562"/>
      <c r="EB29" s="562"/>
      <c r="EC29" s="562"/>
      <c r="ED29" s="562"/>
      <c r="EE29" s="562"/>
      <c r="EF29" s="562"/>
      <c r="EG29" s="563"/>
      <c r="EH29" s="561">
        <v>16000</v>
      </c>
      <c r="EI29" s="562"/>
      <c r="EJ29" s="562"/>
      <c r="EK29" s="562"/>
      <c r="EL29" s="562"/>
      <c r="EM29" s="562"/>
      <c r="EN29" s="562"/>
      <c r="EO29" s="562"/>
      <c r="EP29" s="562"/>
      <c r="EQ29" s="562"/>
      <c r="ER29" s="562"/>
      <c r="ES29" s="563"/>
      <c r="ET29" s="561"/>
      <c r="EU29" s="562"/>
      <c r="EV29" s="562"/>
      <c r="EW29" s="562"/>
      <c r="EX29" s="562"/>
      <c r="EY29" s="562"/>
      <c r="EZ29" s="562"/>
      <c r="FA29" s="562"/>
      <c r="FB29" s="562"/>
      <c r="FC29" s="563"/>
      <c r="FD29" s="561"/>
      <c r="FE29" s="562"/>
      <c r="FF29" s="562"/>
      <c r="FG29" s="562"/>
      <c r="FH29" s="562"/>
      <c r="FI29" s="562"/>
      <c r="FJ29" s="562"/>
      <c r="FK29" s="562"/>
      <c r="FL29" s="562"/>
      <c r="FM29" s="564"/>
    </row>
    <row r="30" spans="1:169" s="429" customFormat="1" ht="12.75" customHeight="1">
      <c r="A30" s="669" t="s">
        <v>526</v>
      </c>
      <c r="B30" s="670"/>
      <c r="C30" s="670"/>
      <c r="D30" s="670"/>
      <c r="E30" s="670"/>
      <c r="F30" s="670"/>
      <c r="G30" s="670"/>
      <c r="H30" s="670"/>
      <c r="I30" s="670"/>
      <c r="J30" s="670"/>
      <c r="K30" s="670"/>
      <c r="L30" s="670"/>
      <c r="M30" s="671">
        <v>106</v>
      </c>
      <c r="N30" s="672"/>
      <c r="O30" s="673"/>
      <c r="P30" s="542" t="s">
        <v>159</v>
      </c>
      <c r="Q30" s="542"/>
      <c r="R30" s="542"/>
      <c r="S30" s="542"/>
      <c r="T30" s="542"/>
      <c r="U30" s="542"/>
      <c r="V30" s="542"/>
      <c r="W30" s="542"/>
      <c r="X30" s="542"/>
      <c r="Y30" s="542"/>
      <c r="Z30" s="542" t="s">
        <v>269</v>
      </c>
      <c r="AA30" s="542"/>
      <c r="AB30" s="542"/>
      <c r="AC30" s="542"/>
      <c r="AD30" s="542"/>
      <c r="AE30" s="542"/>
      <c r="AF30" s="542"/>
      <c r="AG30" s="542"/>
      <c r="AH30" s="542"/>
      <c r="AI30" s="542"/>
      <c r="AJ30" s="542" t="s">
        <v>270</v>
      </c>
      <c r="AK30" s="542"/>
      <c r="AL30" s="542"/>
      <c r="AM30" s="542"/>
      <c r="AN30" s="542"/>
      <c r="AO30" s="542"/>
      <c r="AP30" s="542"/>
      <c r="AQ30" s="542"/>
      <c r="AR30" s="542"/>
      <c r="AS30" s="542"/>
      <c r="AT30" s="542"/>
      <c r="AU30" s="542"/>
      <c r="AV30" s="542"/>
      <c r="AW30" s="553" t="s">
        <v>484</v>
      </c>
      <c r="AX30" s="554"/>
      <c r="AY30" s="554"/>
      <c r="AZ30" s="554"/>
      <c r="BA30" s="554"/>
      <c r="BB30" s="554"/>
      <c r="BC30" s="554"/>
      <c r="BD30" s="554"/>
      <c r="BE30" s="557"/>
      <c r="BF30" s="676" t="s">
        <v>497</v>
      </c>
      <c r="BG30" s="559"/>
      <c r="BH30" s="559"/>
      <c r="BI30" s="559"/>
      <c r="BJ30" s="559"/>
      <c r="BK30" s="559"/>
      <c r="BL30" s="559"/>
      <c r="BM30" s="559"/>
      <c r="BN30" s="559"/>
      <c r="BO30" s="559"/>
      <c r="BP30" s="559"/>
      <c r="BQ30" s="559"/>
      <c r="BR30" s="559"/>
      <c r="BS30" s="559"/>
      <c r="BT30" s="559"/>
      <c r="BU30" s="560"/>
      <c r="BV30" s="561">
        <v>0</v>
      </c>
      <c r="BW30" s="562"/>
      <c r="BX30" s="562"/>
      <c r="BY30" s="562"/>
      <c r="BZ30" s="562"/>
      <c r="CA30" s="562"/>
      <c r="CB30" s="562"/>
      <c r="CC30" s="562"/>
      <c r="CD30" s="562"/>
      <c r="CE30" s="562"/>
      <c r="CF30" s="562"/>
      <c r="CG30" s="563"/>
      <c r="CH30" s="561"/>
      <c r="CI30" s="562"/>
      <c r="CJ30" s="562"/>
      <c r="CK30" s="562"/>
      <c r="CL30" s="562"/>
      <c r="CM30" s="562"/>
      <c r="CN30" s="562"/>
      <c r="CO30" s="562"/>
      <c r="CP30" s="562"/>
      <c r="CQ30" s="563"/>
      <c r="CR30" s="562"/>
      <c r="CS30" s="562"/>
      <c r="CT30" s="562"/>
      <c r="CU30" s="562"/>
      <c r="CV30" s="562"/>
      <c r="CW30" s="562"/>
      <c r="CX30" s="562"/>
      <c r="CY30" s="562"/>
      <c r="CZ30" s="562"/>
      <c r="DA30" s="563"/>
      <c r="DB30" s="561">
        <v>0</v>
      </c>
      <c r="DC30" s="562"/>
      <c r="DD30" s="562"/>
      <c r="DE30" s="562"/>
      <c r="DF30" s="562"/>
      <c r="DG30" s="562"/>
      <c r="DH30" s="562"/>
      <c r="DI30" s="562"/>
      <c r="DJ30" s="562"/>
      <c r="DK30" s="562"/>
      <c r="DL30" s="562"/>
      <c r="DM30" s="563"/>
      <c r="DN30" s="561"/>
      <c r="DO30" s="562"/>
      <c r="DP30" s="562"/>
      <c r="DQ30" s="562"/>
      <c r="DR30" s="562"/>
      <c r="DS30" s="562"/>
      <c r="DT30" s="562"/>
      <c r="DU30" s="562"/>
      <c r="DV30" s="562"/>
      <c r="DW30" s="563"/>
      <c r="DX30" s="562"/>
      <c r="DY30" s="562"/>
      <c r="DZ30" s="562"/>
      <c r="EA30" s="562"/>
      <c r="EB30" s="562"/>
      <c r="EC30" s="562"/>
      <c r="ED30" s="562"/>
      <c r="EE30" s="562"/>
      <c r="EF30" s="562"/>
      <c r="EG30" s="563"/>
      <c r="EH30" s="561">
        <v>0</v>
      </c>
      <c r="EI30" s="562"/>
      <c r="EJ30" s="562"/>
      <c r="EK30" s="562"/>
      <c r="EL30" s="562"/>
      <c r="EM30" s="562"/>
      <c r="EN30" s="562"/>
      <c r="EO30" s="562"/>
      <c r="EP30" s="562"/>
      <c r="EQ30" s="562"/>
      <c r="ER30" s="562"/>
      <c r="ES30" s="563"/>
      <c r="ET30" s="561"/>
      <c r="EU30" s="562"/>
      <c r="EV30" s="562"/>
      <c r="EW30" s="562"/>
      <c r="EX30" s="562"/>
      <c r="EY30" s="562"/>
      <c r="EZ30" s="562"/>
      <c r="FA30" s="562"/>
      <c r="FB30" s="562"/>
      <c r="FC30" s="563"/>
      <c r="FD30" s="561"/>
      <c r="FE30" s="562"/>
      <c r="FF30" s="562"/>
      <c r="FG30" s="562"/>
      <c r="FH30" s="562"/>
      <c r="FI30" s="562"/>
      <c r="FJ30" s="562"/>
      <c r="FK30" s="562"/>
      <c r="FL30" s="562"/>
      <c r="FM30" s="564"/>
    </row>
    <row r="31" spans="1:169" s="429" customFormat="1" ht="12" customHeight="1">
      <c r="A31" s="669" t="s">
        <v>527</v>
      </c>
      <c r="B31" s="670"/>
      <c r="C31" s="670"/>
      <c r="D31" s="670"/>
      <c r="E31" s="670"/>
      <c r="F31" s="670"/>
      <c r="G31" s="670"/>
      <c r="H31" s="670"/>
      <c r="I31" s="670"/>
      <c r="J31" s="670"/>
      <c r="K31" s="670"/>
      <c r="L31" s="670"/>
      <c r="M31" s="671">
        <v>106</v>
      </c>
      <c r="N31" s="672"/>
      <c r="O31" s="673"/>
      <c r="P31" s="542" t="s">
        <v>159</v>
      </c>
      <c r="Q31" s="542"/>
      <c r="R31" s="542"/>
      <c r="S31" s="542"/>
      <c r="T31" s="542"/>
      <c r="U31" s="542"/>
      <c r="V31" s="542"/>
      <c r="W31" s="542"/>
      <c r="X31" s="542"/>
      <c r="Y31" s="542"/>
      <c r="Z31" s="542" t="s">
        <v>269</v>
      </c>
      <c r="AA31" s="542"/>
      <c r="AB31" s="542"/>
      <c r="AC31" s="542"/>
      <c r="AD31" s="542"/>
      <c r="AE31" s="542"/>
      <c r="AF31" s="542"/>
      <c r="AG31" s="542"/>
      <c r="AH31" s="542"/>
      <c r="AI31" s="542"/>
      <c r="AJ31" s="542" t="s">
        <v>270</v>
      </c>
      <c r="AK31" s="542"/>
      <c r="AL31" s="542"/>
      <c r="AM31" s="542"/>
      <c r="AN31" s="542"/>
      <c r="AO31" s="542"/>
      <c r="AP31" s="542"/>
      <c r="AQ31" s="542"/>
      <c r="AR31" s="542"/>
      <c r="AS31" s="542"/>
      <c r="AT31" s="542"/>
      <c r="AU31" s="542"/>
      <c r="AV31" s="542"/>
      <c r="AW31" s="553" t="s">
        <v>484</v>
      </c>
      <c r="AX31" s="554"/>
      <c r="AY31" s="554"/>
      <c r="AZ31" s="554"/>
      <c r="BA31" s="554"/>
      <c r="BB31" s="554"/>
      <c r="BC31" s="554"/>
      <c r="BD31" s="554"/>
      <c r="BE31" s="557"/>
      <c r="BF31" s="553" t="s">
        <v>498</v>
      </c>
      <c r="BG31" s="554"/>
      <c r="BH31" s="554"/>
      <c r="BI31" s="554"/>
      <c r="BJ31" s="554"/>
      <c r="BK31" s="554"/>
      <c r="BL31" s="554"/>
      <c r="BM31" s="554"/>
      <c r="BN31" s="554"/>
      <c r="BO31" s="554"/>
      <c r="BP31" s="554"/>
      <c r="BQ31" s="554"/>
      <c r="BR31" s="554"/>
      <c r="BS31" s="554"/>
      <c r="BT31" s="554"/>
      <c r="BU31" s="557"/>
      <c r="BV31" s="547">
        <v>500</v>
      </c>
      <c r="BW31" s="548"/>
      <c r="BX31" s="548"/>
      <c r="BY31" s="548"/>
      <c r="BZ31" s="548"/>
      <c r="CA31" s="548"/>
      <c r="CB31" s="548"/>
      <c r="CC31" s="548"/>
      <c r="CD31" s="548"/>
      <c r="CE31" s="548"/>
      <c r="CF31" s="548"/>
      <c r="CG31" s="549"/>
      <c r="CH31" s="547"/>
      <c r="CI31" s="548"/>
      <c r="CJ31" s="548"/>
      <c r="CK31" s="548"/>
      <c r="CL31" s="548"/>
      <c r="CM31" s="548"/>
      <c r="CN31" s="548"/>
      <c r="CO31" s="548"/>
      <c r="CP31" s="548"/>
      <c r="CQ31" s="549"/>
      <c r="CR31" s="548"/>
      <c r="CS31" s="548"/>
      <c r="CT31" s="548"/>
      <c r="CU31" s="548"/>
      <c r="CV31" s="548"/>
      <c r="CW31" s="548"/>
      <c r="CX31" s="548"/>
      <c r="CY31" s="548"/>
      <c r="CZ31" s="548"/>
      <c r="DA31" s="549"/>
      <c r="DB31" s="547">
        <v>500</v>
      </c>
      <c r="DC31" s="548"/>
      <c r="DD31" s="548"/>
      <c r="DE31" s="548"/>
      <c r="DF31" s="548"/>
      <c r="DG31" s="548"/>
      <c r="DH31" s="548"/>
      <c r="DI31" s="548"/>
      <c r="DJ31" s="548"/>
      <c r="DK31" s="548"/>
      <c r="DL31" s="548"/>
      <c r="DM31" s="549"/>
      <c r="DN31" s="547"/>
      <c r="DO31" s="548"/>
      <c r="DP31" s="548"/>
      <c r="DQ31" s="548"/>
      <c r="DR31" s="548"/>
      <c r="DS31" s="548"/>
      <c r="DT31" s="548"/>
      <c r="DU31" s="548"/>
      <c r="DV31" s="548"/>
      <c r="DW31" s="549"/>
      <c r="DX31" s="548"/>
      <c r="DY31" s="548"/>
      <c r="DZ31" s="548"/>
      <c r="EA31" s="548"/>
      <c r="EB31" s="548"/>
      <c r="EC31" s="548"/>
      <c r="ED31" s="548"/>
      <c r="EE31" s="548"/>
      <c r="EF31" s="548"/>
      <c r="EG31" s="549"/>
      <c r="EH31" s="547">
        <v>500</v>
      </c>
      <c r="EI31" s="548"/>
      <c r="EJ31" s="548"/>
      <c r="EK31" s="548"/>
      <c r="EL31" s="548"/>
      <c r="EM31" s="548"/>
      <c r="EN31" s="548"/>
      <c r="EO31" s="548"/>
      <c r="EP31" s="548"/>
      <c r="EQ31" s="548"/>
      <c r="ER31" s="548"/>
      <c r="ES31" s="549"/>
      <c r="ET31" s="547"/>
      <c r="EU31" s="548"/>
      <c r="EV31" s="548"/>
      <c r="EW31" s="548"/>
      <c r="EX31" s="548"/>
      <c r="EY31" s="548"/>
      <c r="EZ31" s="548"/>
      <c r="FA31" s="548"/>
      <c r="FB31" s="548"/>
      <c r="FC31" s="549"/>
      <c r="FD31" s="547"/>
      <c r="FE31" s="548"/>
      <c r="FF31" s="548"/>
      <c r="FG31" s="548"/>
      <c r="FH31" s="548"/>
      <c r="FI31" s="548"/>
      <c r="FJ31" s="548"/>
      <c r="FK31" s="548"/>
      <c r="FL31" s="548"/>
      <c r="FM31" s="550"/>
    </row>
    <row r="32" spans="1:169" s="429" customFormat="1" ht="12.75" customHeight="1">
      <c r="A32" s="669" t="s">
        <v>157</v>
      </c>
      <c r="B32" s="670"/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671">
        <v>106</v>
      </c>
      <c r="N32" s="672"/>
      <c r="O32" s="673"/>
      <c r="P32" s="676" t="s">
        <v>159</v>
      </c>
      <c r="Q32" s="559"/>
      <c r="R32" s="559"/>
      <c r="S32" s="559"/>
      <c r="T32" s="559"/>
      <c r="U32" s="559"/>
      <c r="V32" s="559"/>
      <c r="W32" s="559"/>
      <c r="X32" s="559"/>
      <c r="Y32" s="560"/>
      <c r="Z32" s="542" t="s">
        <v>269</v>
      </c>
      <c r="AA32" s="542"/>
      <c r="AB32" s="542"/>
      <c r="AC32" s="542"/>
      <c r="AD32" s="542"/>
      <c r="AE32" s="542"/>
      <c r="AF32" s="542"/>
      <c r="AG32" s="542"/>
      <c r="AH32" s="542"/>
      <c r="AI32" s="542"/>
      <c r="AJ32" s="542" t="s">
        <v>270</v>
      </c>
      <c r="AK32" s="542"/>
      <c r="AL32" s="542"/>
      <c r="AM32" s="542"/>
      <c r="AN32" s="542"/>
      <c r="AO32" s="542"/>
      <c r="AP32" s="542"/>
      <c r="AQ32" s="542"/>
      <c r="AR32" s="542"/>
      <c r="AS32" s="542"/>
      <c r="AT32" s="542"/>
      <c r="AU32" s="542"/>
      <c r="AV32" s="542"/>
      <c r="AW32" s="553" t="s">
        <v>484</v>
      </c>
      <c r="AX32" s="554"/>
      <c r="AY32" s="554"/>
      <c r="AZ32" s="554"/>
      <c r="BA32" s="554"/>
      <c r="BB32" s="554"/>
      <c r="BC32" s="554"/>
      <c r="BD32" s="554"/>
      <c r="BE32" s="557"/>
      <c r="BF32" s="543" t="s">
        <v>550</v>
      </c>
      <c r="BG32" s="544"/>
      <c r="BH32" s="544"/>
      <c r="BI32" s="544"/>
      <c r="BJ32" s="544"/>
      <c r="BK32" s="544"/>
      <c r="BL32" s="544"/>
      <c r="BM32" s="544"/>
      <c r="BN32" s="544"/>
      <c r="BO32" s="544"/>
      <c r="BP32" s="544"/>
      <c r="BQ32" s="544"/>
      <c r="BR32" s="544"/>
      <c r="BS32" s="544"/>
      <c r="BT32" s="544"/>
      <c r="BU32" s="545"/>
      <c r="BV32" s="536">
        <v>0</v>
      </c>
      <c r="BW32" s="537"/>
      <c r="BX32" s="537"/>
      <c r="BY32" s="537"/>
      <c r="BZ32" s="537"/>
      <c r="CA32" s="537"/>
      <c r="CB32" s="537"/>
      <c r="CC32" s="537"/>
      <c r="CD32" s="537"/>
      <c r="CE32" s="537"/>
      <c r="CF32" s="537"/>
      <c r="CG32" s="538"/>
      <c r="CH32" s="536"/>
      <c r="CI32" s="537"/>
      <c r="CJ32" s="537"/>
      <c r="CK32" s="537"/>
      <c r="CL32" s="537"/>
      <c r="CM32" s="537"/>
      <c r="CN32" s="537"/>
      <c r="CO32" s="537"/>
      <c r="CP32" s="537"/>
      <c r="CQ32" s="538"/>
      <c r="CR32" s="537"/>
      <c r="CS32" s="537"/>
      <c r="CT32" s="537"/>
      <c r="CU32" s="537"/>
      <c r="CV32" s="537"/>
      <c r="CW32" s="537"/>
      <c r="CX32" s="537"/>
      <c r="CY32" s="537"/>
      <c r="CZ32" s="537"/>
      <c r="DA32" s="538"/>
      <c r="DB32" s="536">
        <v>0</v>
      </c>
      <c r="DC32" s="537"/>
      <c r="DD32" s="537"/>
      <c r="DE32" s="537"/>
      <c r="DF32" s="537"/>
      <c r="DG32" s="537"/>
      <c r="DH32" s="537"/>
      <c r="DI32" s="537"/>
      <c r="DJ32" s="537"/>
      <c r="DK32" s="537"/>
      <c r="DL32" s="537"/>
      <c r="DM32" s="538"/>
      <c r="DN32" s="536"/>
      <c r="DO32" s="537"/>
      <c r="DP32" s="537"/>
      <c r="DQ32" s="537"/>
      <c r="DR32" s="537"/>
      <c r="DS32" s="537"/>
      <c r="DT32" s="537"/>
      <c r="DU32" s="537"/>
      <c r="DV32" s="537"/>
      <c r="DW32" s="538"/>
      <c r="DX32" s="537"/>
      <c r="DY32" s="537"/>
      <c r="DZ32" s="537"/>
      <c r="EA32" s="537"/>
      <c r="EB32" s="537"/>
      <c r="EC32" s="537"/>
      <c r="ED32" s="537"/>
      <c r="EE32" s="537"/>
      <c r="EF32" s="537"/>
      <c r="EG32" s="538"/>
      <c r="EH32" s="536">
        <v>0</v>
      </c>
      <c r="EI32" s="537"/>
      <c r="EJ32" s="537"/>
      <c r="EK32" s="537"/>
      <c r="EL32" s="537"/>
      <c r="EM32" s="537"/>
      <c r="EN32" s="537"/>
      <c r="EO32" s="537"/>
      <c r="EP32" s="537"/>
      <c r="EQ32" s="537"/>
      <c r="ER32" s="537"/>
      <c r="ES32" s="538"/>
      <c r="ET32" s="536"/>
      <c r="EU32" s="537"/>
      <c r="EV32" s="537"/>
      <c r="EW32" s="537"/>
      <c r="EX32" s="537"/>
      <c r="EY32" s="537"/>
      <c r="EZ32" s="537"/>
      <c r="FA32" s="537"/>
      <c r="FB32" s="537"/>
      <c r="FC32" s="538"/>
      <c r="FD32" s="536"/>
      <c r="FE32" s="537"/>
      <c r="FF32" s="537"/>
      <c r="FG32" s="537"/>
      <c r="FH32" s="537"/>
      <c r="FI32" s="537"/>
      <c r="FJ32" s="537"/>
      <c r="FK32" s="537"/>
      <c r="FL32" s="537"/>
      <c r="FM32" s="539"/>
    </row>
    <row r="33" spans="1:169" s="429" customFormat="1" ht="12.75" customHeight="1">
      <c r="A33" s="669" t="s">
        <v>528</v>
      </c>
      <c r="B33" s="670"/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1">
        <v>106</v>
      </c>
      <c r="N33" s="672"/>
      <c r="O33" s="673"/>
      <c r="P33" s="676" t="s">
        <v>159</v>
      </c>
      <c r="Q33" s="559"/>
      <c r="R33" s="559"/>
      <c r="S33" s="559"/>
      <c r="T33" s="559"/>
      <c r="U33" s="559"/>
      <c r="V33" s="559"/>
      <c r="W33" s="559"/>
      <c r="X33" s="559"/>
      <c r="Y33" s="560"/>
      <c r="Z33" s="542" t="s">
        <v>269</v>
      </c>
      <c r="AA33" s="542"/>
      <c r="AB33" s="542"/>
      <c r="AC33" s="542"/>
      <c r="AD33" s="542"/>
      <c r="AE33" s="542"/>
      <c r="AF33" s="542"/>
      <c r="AG33" s="542"/>
      <c r="AH33" s="542"/>
      <c r="AI33" s="542"/>
      <c r="AJ33" s="542" t="s">
        <v>270</v>
      </c>
      <c r="AK33" s="542"/>
      <c r="AL33" s="542"/>
      <c r="AM33" s="542"/>
      <c r="AN33" s="542"/>
      <c r="AO33" s="542"/>
      <c r="AP33" s="542"/>
      <c r="AQ33" s="542"/>
      <c r="AR33" s="542"/>
      <c r="AS33" s="542"/>
      <c r="AT33" s="542"/>
      <c r="AU33" s="542"/>
      <c r="AV33" s="542"/>
      <c r="AW33" s="553" t="s">
        <v>484</v>
      </c>
      <c r="AX33" s="554"/>
      <c r="AY33" s="554"/>
      <c r="AZ33" s="554"/>
      <c r="BA33" s="554"/>
      <c r="BB33" s="554"/>
      <c r="BC33" s="554"/>
      <c r="BD33" s="554"/>
      <c r="BE33" s="557"/>
      <c r="BF33" s="543" t="s">
        <v>499</v>
      </c>
      <c r="BG33" s="544"/>
      <c r="BH33" s="544"/>
      <c r="BI33" s="544"/>
      <c r="BJ33" s="544"/>
      <c r="BK33" s="544"/>
      <c r="BL33" s="544"/>
      <c r="BM33" s="544"/>
      <c r="BN33" s="544"/>
      <c r="BO33" s="544"/>
      <c r="BP33" s="544"/>
      <c r="BQ33" s="544"/>
      <c r="BR33" s="544"/>
      <c r="BS33" s="544"/>
      <c r="BT33" s="544"/>
      <c r="BU33" s="545"/>
      <c r="BV33" s="536">
        <v>1042</v>
      </c>
      <c r="BW33" s="537"/>
      <c r="BX33" s="537"/>
      <c r="BY33" s="537"/>
      <c r="BZ33" s="537"/>
      <c r="CA33" s="537"/>
      <c r="CB33" s="537"/>
      <c r="CC33" s="537"/>
      <c r="CD33" s="537"/>
      <c r="CE33" s="537"/>
      <c r="CF33" s="537"/>
      <c r="CG33" s="538"/>
      <c r="CH33" s="536"/>
      <c r="CI33" s="537"/>
      <c r="CJ33" s="537"/>
      <c r="CK33" s="537"/>
      <c r="CL33" s="537"/>
      <c r="CM33" s="537"/>
      <c r="CN33" s="537"/>
      <c r="CO33" s="537"/>
      <c r="CP33" s="537"/>
      <c r="CQ33" s="538"/>
      <c r="CR33" s="537"/>
      <c r="CS33" s="537"/>
      <c r="CT33" s="537"/>
      <c r="CU33" s="537"/>
      <c r="CV33" s="537"/>
      <c r="CW33" s="537"/>
      <c r="CX33" s="537"/>
      <c r="CY33" s="537"/>
      <c r="CZ33" s="537"/>
      <c r="DA33" s="538"/>
      <c r="DB33" s="536">
        <v>1042</v>
      </c>
      <c r="DC33" s="537"/>
      <c r="DD33" s="537"/>
      <c r="DE33" s="537"/>
      <c r="DF33" s="537"/>
      <c r="DG33" s="537"/>
      <c r="DH33" s="537"/>
      <c r="DI33" s="537"/>
      <c r="DJ33" s="537"/>
      <c r="DK33" s="537"/>
      <c r="DL33" s="537"/>
      <c r="DM33" s="538"/>
      <c r="DN33" s="536"/>
      <c r="DO33" s="537"/>
      <c r="DP33" s="537"/>
      <c r="DQ33" s="537"/>
      <c r="DR33" s="537"/>
      <c r="DS33" s="537"/>
      <c r="DT33" s="537"/>
      <c r="DU33" s="537"/>
      <c r="DV33" s="537"/>
      <c r="DW33" s="538"/>
      <c r="DX33" s="537"/>
      <c r="DY33" s="537"/>
      <c r="DZ33" s="537"/>
      <c r="EA33" s="537"/>
      <c r="EB33" s="537"/>
      <c r="EC33" s="537"/>
      <c r="ED33" s="537"/>
      <c r="EE33" s="537"/>
      <c r="EF33" s="537"/>
      <c r="EG33" s="538"/>
      <c r="EH33" s="536">
        <v>1042</v>
      </c>
      <c r="EI33" s="537"/>
      <c r="EJ33" s="537"/>
      <c r="EK33" s="537"/>
      <c r="EL33" s="537"/>
      <c r="EM33" s="537"/>
      <c r="EN33" s="537"/>
      <c r="EO33" s="537"/>
      <c r="EP33" s="537"/>
      <c r="EQ33" s="537"/>
      <c r="ER33" s="537"/>
      <c r="ES33" s="538"/>
      <c r="ET33" s="536"/>
      <c r="EU33" s="537"/>
      <c r="EV33" s="537"/>
      <c r="EW33" s="537"/>
      <c r="EX33" s="537"/>
      <c r="EY33" s="537"/>
      <c r="EZ33" s="537"/>
      <c r="FA33" s="537"/>
      <c r="FB33" s="537"/>
      <c r="FC33" s="538"/>
      <c r="FD33" s="536"/>
      <c r="FE33" s="537"/>
      <c r="FF33" s="537"/>
      <c r="FG33" s="537"/>
      <c r="FH33" s="537"/>
      <c r="FI33" s="537"/>
      <c r="FJ33" s="537"/>
      <c r="FK33" s="537"/>
      <c r="FL33" s="537"/>
      <c r="FM33" s="539"/>
    </row>
    <row r="34" spans="1:169" s="429" customFormat="1" ht="12.75" customHeight="1">
      <c r="A34" s="669" t="s">
        <v>529</v>
      </c>
      <c r="B34" s="670"/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1">
        <v>106</v>
      </c>
      <c r="N34" s="672"/>
      <c r="O34" s="673"/>
      <c r="P34" s="676" t="s">
        <v>159</v>
      </c>
      <c r="Q34" s="559"/>
      <c r="R34" s="559"/>
      <c r="S34" s="559"/>
      <c r="T34" s="559"/>
      <c r="U34" s="559"/>
      <c r="V34" s="559"/>
      <c r="W34" s="559"/>
      <c r="X34" s="559"/>
      <c r="Y34" s="560"/>
      <c r="Z34" s="542" t="s">
        <v>269</v>
      </c>
      <c r="AA34" s="542"/>
      <c r="AB34" s="542"/>
      <c r="AC34" s="542"/>
      <c r="AD34" s="542"/>
      <c r="AE34" s="542"/>
      <c r="AF34" s="542"/>
      <c r="AG34" s="542"/>
      <c r="AH34" s="542"/>
      <c r="AI34" s="542"/>
      <c r="AJ34" s="542" t="s">
        <v>270</v>
      </c>
      <c r="AK34" s="542"/>
      <c r="AL34" s="542"/>
      <c r="AM34" s="542"/>
      <c r="AN34" s="542"/>
      <c r="AO34" s="542"/>
      <c r="AP34" s="542"/>
      <c r="AQ34" s="542"/>
      <c r="AR34" s="542"/>
      <c r="AS34" s="542"/>
      <c r="AT34" s="542"/>
      <c r="AU34" s="542"/>
      <c r="AV34" s="542"/>
      <c r="AW34" s="553" t="s">
        <v>484</v>
      </c>
      <c r="AX34" s="554"/>
      <c r="AY34" s="554"/>
      <c r="AZ34" s="554"/>
      <c r="BA34" s="554"/>
      <c r="BB34" s="554"/>
      <c r="BC34" s="554"/>
      <c r="BD34" s="554"/>
      <c r="BE34" s="557"/>
      <c r="BF34" s="553" t="s">
        <v>500</v>
      </c>
      <c r="BG34" s="554"/>
      <c r="BH34" s="554"/>
      <c r="BI34" s="554"/>
      <c r="BJ34" s="554"/>
      <c r="BK34" s="554"/>
      <c r="BL34" s="554"/>
      <c r="BM34" s="554"/>
      <c r="BN34" s="554"/>
      <c r="BO34" s="554"/>
      <c r="BP34" s="554"/>
      <c r="BQ34" s="554"/>
      <c r="BR34" s="554"/>
      <c r="BS34" s="554"/>
      <c r="BT34" s="554"/>
      <c r="BU34" s="557"/>
      <c r="BV34" s="547">
        <v>201273</v>
      </c>
      <c r="BW34" s="548"/>
      <c r="BX34" s="548"/>
      <c r="BY34" s="548"/>
      <c r="BZ34" s="548"/>
      <c r="CA34" s="548"/>
      <c r="CB34" s="548"/>
      <c r="CC34" s="548"/>
      <c r="CD34" s="548"/>
      <c r="CE34" s="548"/>
      <c r="CF34" s="548"/>
      <c r="CG34" s="549"/>
      <c r="CH34" s="547"/>
      <c r="CI34" s="548"/>
      <c r="CJ34" s="548"/>
      <c r="CK34" s="548"/>
      <c r="CL34" s="548"/>
      <c r="CM34" s="548"/>
      <c r="CN34" s="548"/>
      <c r="CO34" s="548"/>
      <c r="CP34" s="548"/>
      <c r="CQ34" s="549"/>
      <c r="CR34" s="548"/>
      <c r="CS34" s="548"/>
      <c r="CT34" s="548"/>
      <c r="CU34" s="548"/>
      <c r="CV34" s="548"/>
      <c r="CW34" s="548"/>
      <c r="CX34" s="548"/>
      <c r="CY34" s="548"/>
      <c r="CZ34" s="548"/>
      <c r="DA34" s="549"/>
      <c r="DB34" s="547">
        <v>71000</v>
      </c>
      <c r="DC34" s="548"/>
      <c r="DD34" s="548"/>
      <c r="DE34" s="548"/>
      <c r="DF34" s="548"/>
      <c r="DG34" s="548"/>
      <c r="DH34" s="548"/>
      <c r="DI34" s="548"/>
      <c r="DJ34" s="548"/>
      <c r="DK34" s="548"/>
      <c r="DL34" s="548"/>
      <c r="DM34" s="549"/>
      <c r="DN34" s="547"/>
      <c r="DO34" s="548"/>
      <c r="DP34" s="548"/>
      <c r="DQ34" s="548"/>
      <c r="DR34" s="548"/>
      <c r="DS34" s="548"/>
      <c r="DT34" s="548"/>
      <c r="DU34" s="548"/>
      <c r="DV34" s="548"/>
      <c r="DW34" s="549"/>
      <c r="DX34" s="548"/>
      <c r="DY34" s="548"/>
      <c r="DZ34" s="548"/>
      <c r="EA34" s="548"/>
      <c r="EB34" s="548"/>
      <c r="EC34" s="548"/>
      <c r="ED34" s="548"/>
      <c r="EE34" s="548"/>
      <c r="EF34" s="548"/>
      <c r="EG34" s="549"/>
      <c r="EH34" s="547">
        <v>36000</v>
      </c>
      <c r="EI34" s="548"/>
      <c r="EJ34" s="548"/>
      <c r="EK34" s="548"/>
      <c r="EL34" s="548"/>
      <c r="EM34" s="548"/>
      <c r="EN34" s="548"/>
      <c r="EO34" s="548"/>
      <c r="EP34" s="548"/>
      <c r="EQ34" s="548"/>
      <c r="ER34" s="548"/>
      <c r="ES34" s="549"/>
      <c r="ET34" s="547"/>
      <c r="EU34" s="548"/>
      <c r="EV34" s="548"/>
      <c r="EW34" s="548"/>
      <c r="EX34" s="548"/>
      <c r="EY34" s="548"/>
      <c r="EZ34" s="548"/>
      <c r="FA34" s="548"/>
      <c r="FB34" s="548"/>
      <c r="FC34" s="549"/>
      <c r="FD34" s="547"/>
      <c r="FE34" s="548"/>
      <c r="FF34" s="548"/>
      <c r="FG34" s="548"/>
      <c r="FH34" s="548"/>
      <c r="FI34" s="548"/>
      <c r="FJ34" s="548"/>
      <c r="FK34" s="548"/>
      <c r="FL34" s="548"/>
      <c r="FM34" s="550"/>
    </row>
    <row r="35" spans="1:169" s="429" customFormat="1" ht="12" customHeight="1">
      <c r="A35" s="669" t="s">
        <v>530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  <c r="L35" s="670"/>
      <c r="M35" s="671">
        <v>106</v>
      </c>
      <c r="N35" s="672"/>
      <c r="O35" s="673"/>
      <c r="P35" s="676" t="s">
        <v>159</v>
      </c>
      <c r="Q35" s="559"/>
      <c r="R35" s="559"/>
      <c r="S35" s="559"/>
      <c r="T35" s="559"/>
      <c r="U35" s="559"/>
      <c r="V35" s="559"/>
      <c r="W35" s="559"/>
      <c r="X35" s="559"/>
      <c r="Y35" s="560"/>
      <c r="Z35" s="542" t="s">
        <v>269</v>
      </c>
      <c r="AA35" s="542"/>
      <c r="AB35" s="542"/>
      <c r="AC35" s="542"/>
      <c r="AD35" s="542"/>
      <c r="AE35" s="542"/>
      <c r="AF35" s="542"/>
      <c r="AG35" s="542"/>
      <c r="AH35" s="542"/>
      <c r="AI35" s="542"/>
      <c r="AJ35" s="542" t="s">
        <v>270</v>
      </c>
      <c r="AK35" s="542"/>
      <c r="AL35" s="542"/>
      <c r="AM35" s="542"/>
      <c r="AN35" s="542"/>
      <c r="AO35" s="542"/>
      <c r="AP35" s="542"/>
      <c r="AQ35" s="542"/>
      <c r="AR35" s="542"/>
      <c r="AS35" s="542"/>
      <c r="AT35" s="542"/>
      <c r="AU35" s="542"/>
      <c r="AV35" s="542"/>
      <c r="AW35" s="553" t="s">
        <v>484</v>
      </c>
      <c r="AX35" s="554"/>
      <c r="AY35" s="554"/>
      <c r="AZ35" s="554"/>
      <c r="BA35" s="554"/>
      <c r="BB35" s="554"/>
      <c r="BC35" s="554"/>
      <c r="BD35" s="554"/>
      <c r="BE35" s="557"/>
      <c r="BF35" s="553" t="s">
        <v>501</v>
      </c>
      <c r="BG35" s="554"/>
      <c r="BH35" s="554"/>
      <c r="BI35" s="554"/>
      <c r="BJ35" s="554"/>
      <c r="BK35" s="554"/>
      <c r="BL35" s="554"/>
      <c r="BM35" s="554"/>
      <c r="BN35" s="554"/>
      <c r="BO35" s="554"/>
      <c r="BP35" s="554"/>
      <c r="BQ35" s="554"/>
      <c r="BR35" s="554"/>
      <c r="BS35" s="554"/>
      <c r="BT35" s="554"/>
      <c r="BU35" s="557"/>
      <c r="BV35" s="547">
        <v>0</v>
      </c>
      <c r="BW35" s="548"/>
      <c r="BX35" s="548"/>
      <c r="BY35" s="548"/>
      <c r="BZ35" s="548"/>
      <c r="CA35" s="548"/>
      <c r="CB35" s="548"/>
      <c r="CC35" s="548"/>
      <c r="CD35" s="548"/>
      <c r="CE35" s="548"/>
      <c r="CF35" s="548"/>
      <c r="CG35" s="549"/>
      <c r="CH35" s="547"/>
      <c r="CI35" s="548"/>
      <c r="CJ35" s="548"/>
      <c r="CK35" s="548"/>
      <c r="CL35" s="548"/>
      <c r="CM35" s="548"/>
      <c r="CN35" s="548"/>
      <c r="CO35" s="548"/>
      <c r="CP35" s="548"/>
      <c r="CQ35" s="549"/>
      <c r="CR35" s="548"/>
      <c r="CS35" s="548"/>
      <c r="CT35" s="548"/>
      <c r="CU35" s="548"/>
      <c r="CV35" s="548"/>
      <c r="CW35" s="548"/>
      <c r="CX35" s="548"/>
      <c r="CY35" s="548"/>
      <c r="CZ35" s="548"/>
      <c r="DA35" s="549"/>
      <c r="DB35" s="547">
        <v>0</v>
      </c>
      <c r="DC35" s="548"/>
      <c r="DD35" s="548"/>
      <c r="DE35" s="548"/>
      <c r="DF35" s="548"/>
      <c r="DG35" s="548"/>
      <c r="DH35" s="548"/>
      <c r="DI35" s="548"/>
      <c r="DJ35" s="548"/>
      <c r="DK35" s="548"/>
      <c r="DL35" s="548"/>
      <c r="DM35" s="549"/>
      <c r="DN35" s="547"/>
      <c r="DO35" s="548"/>
      <c r="DP35" s="548"/>
      <c r="DQ35" s="548"/>
      <c r="DR35" s="548"/>
      <c r="DS35" s="548"/>
      <c r="DT35" s="548"/>
      <c r="DU35" s="548"/>
      <c r="DV35" s="548"/>
      <c r="DW35" s="549"/>
      <c r="DX35" s="548"/>
      <c r="DY35" s="548"/>
      <c r="DZ35" s="548"/>
      <c r="EA35" s="548"/>
      <c r="EB35" s="548"/>
      <c r="EC35" s="548"/>
      <c r="ED35" s="548"/>
      <c r="EE35" s="548"/>
      <c r="EF35" s="548"/>
      <c r="EG35" s="549"/>
      <c r="EH35" s="547">
        <v>0</v>
      </c>
      <c r="EI35" s="548"/>
      <c r="EJ35" s="548"/>
      <c r="EK35" s="548"/>
      <c r="EL35" s="548"/>
      <c r="EM35" s="548"/>
      <c r="EN35" s="548"/>
      <c r="EO35" s="548"/>
      <c r="EP35" s="548"/>
      <c r="EQ35" s="548"/>
      <c r="ER35" s="548"/>
      <c r="ES35" s="549"/>
      <c r="ET35" s="547"/>
      <c r="EU35" s="548"/>
      <c r="EV35" s="548"/>
      <c r="EW35" s="548"/>
      <c r="EX35" s="548"/>
      <c r="EY35" s="548"/>
      <c r="EZ35" s="548"/>
      <c r="FA35" s="548"/>
      <c r="FB35" s="548"/>
      <c r="FC35" s="549"/>
      <c r="FD35" s="547"/>
      <c r="FE35" s="548"/>
      <c r="FF35" s="548"/>
      <c r="FG35" s="548"/>
      <c r="FH35" s="548"/>
      <c r="FI35" s="548"/>
      <c r="FJ35" s="548"/>
      <c r="FK35" s="548"/>
      <c r="FL35" s="548"/>
      <c r="FM35" s="550"/>
    </row>
    <row r="36" spans="1:169" s="429" customFormat="1" ht="23.25" customHeight="1">
      <c r="A36" s="669" t="s">
        <v>531</v>
      </c>
      <c r="B36" s="670"/>
      <c r="C36" s="670"/>
      <c r="D36" s="670"/>
      <c r="E36" s="670"/>
      <c r="F36" s="670"/>
      <c r="G36" s="670"/>
      <c r="H36" s="670"/>
      <c r="I36" s="670"/>
      <c r="J36" s="670"/>
      <c r="K36" s="670"/>
      <c r="L36" s="670"/>
      <c r="M36" s="671">
        <v>106</v>
      </c>
      <c r="N36" s="672"/>
      <c r="O36" s="673"/>
      <c r="P36" s="676" t="s">
        <v>159</v>
      </c>
      <c r="Q36" s="559"/>
      <c r="R36" s="559"/>
      <c r="S36" s="559"/>
      <c r="T36" s="559"/>
      <c r="U36" s="559"/>
      <c r="V36" s="559"/>
      <c r="W36" s="559"/>
      <c r="X36" s="559"/>
      <c r="Y36" s="560"/>
      <c r="Z36" s="542" t="s">
        <v>269</v>
      </c>
      <c r="AA36" s="542"/>
      <c r="AB36" s="542"/>
      <c r="AC36" s="542"/>
      <c r="AD36" s="542"/>
      <c r="AE36" s="542"/>
      <c r="AF36" s="542"/>
      <c r="AG36" s="542"/>
      <c r="AH36" s="542"/>
      <c r="AI36" s="542"/>
      <c r="AJ36" s="542" t="s">
        <v>270</v>
      </c>
      <c r="AK36" s="542"/>
      <c r="AL36" s="542"/>
      <c r="AM36" s="542"/>
      <c r="AN36" s="542"/>
      <c r="AO36" s="542"/>
      <c r="AP36" s="542"/>
      <c r="AQ36" s="542"/>
      <c r="AR36" s="542"/>
      <c r="AS36" s="542"/>
      <c r="AT36" s="542"/>
      <c r="AU36" s="542"/>
      <c r="AV36" s="542"/>
      <c r="AW36" s="553" t="s">
        <v>484</v>
      </c>
      <c r="AX36" s="554"/>
      <c r="AY36" s="554"/>
      <c r="AZ36" s="554"/>
      <c r="BA36" s="554"/>
      <c r="BB36" s="554"/>
      <c r="BC36" s="554"/>
      <c r="BD36" s="554"/>
      <c r="BE36" s="557"/>
      <c r="BF36" s="553" t="s">
        <v>502</v>
      </c>
      <c r="BG36" s="554"/>
      <c r="BH36" s="554"/>
      <c r="BI36" s="554"/>
      <c r="BJ36" s="554"/>
      <c r="BK36" s="554"/>
      <c r="BL36" s="554"/>
      <c r="BM36" s="554"/>
      <c r="BN36" s="554"/>
      <c r="BO36" s="554"/>
      <c r="BP36" s="554"/>
      <c r="BQ36" s="554"/>
      <c r="BR36" s="554"/>
      <c r="BS36" s="554"/>
      <c r="BT36" s="554"/>
      <c r="BU36" s="557"/>
      <c r="BV36" s="547">
        <v>0</v>
      </c>
      <c r="BW36" s="548"/>
      <c r="BX36" s="548"/>
      <c r="BY36" s="548"/>
      <c r="BZ36" s="548"/>
      <c r="CA36" s="548"/>
      <c r="CB36" s="548"/>
      <c r="CC36" s="548"/>
      <c r="CD36" s="548"/>
      <c r="CE36" s="548"/>
      <c r="CF36" s="548"/>
      <c r="CG36" s="549"/>
      <c r="CH36" s="547"/>
      <c r="CI36" s="548"/>
      <c r="CJ36" s="548"/>
      <c r="CK36" s="548"/>
      <c r="CL36" s="548"/>
      <c r="CM36" s="548"/>
      <c r="CN36" s="548"/>
      <c r="CO36" s="548"/>
      <c r="CP36" s="548"/>
      <c r="CQ36" s="549"/>
      <c r="CR36" s="548"/>
      <c r="CS36" s="548"/>
      <c r="CT36" s="548"/>
      <c r="CU36" s="548"/>
      <c r="CV36" s="548"/>
      <c r="CW36" s="548"/>
      <c r="CX36" s="548"/>
      <c r="CY36" s="548"/>
      <c r="CZ36" s="548"/>
      <c r="DA36" s="549"/>
      <c r="DB36" s="547">
        <v>0</v>
      </c>
      <c r="DC36" s="548"/>
      <c r="DD36" s="548"/>
      <c r="DE36" s="548"/>
      <c r="DF36" s="548"/>
      <c r="DG36" s="548"/>
      <c r="DH36" s="548"/>
      <c r="DI36" s="548"/>
      <c r="DJ36" s="548"/>
      <c r="DK36" s="548"/>
      <c r="DL36" s="548"/>
      <c r="DM36" s="549"/>
      <c r="DN36" s="547"/>
      <c r="DO36" s="548"/>
      <c r="DP36" s="548"/>
      <c r="DQ36" s="548"/>
      <c r="DR36" s="548"/>
      <c r="DS36" s="548"/>
      <c r="DT36" s="548"/>
      <c r="DU36" s="548"/>
      <c r="DV36" s="548"/>
      <c r="DW36" s="549"/>
      <c r="DX36" s="548"/>
      <c r="DY36" s="548"/>
      <c r="DZ36" s="548"/>
      <c r="EA36" s="548"/>
      <c r="EB36" s="548"/>
      <c r="EC36" s="548"/>
      <c r="ED36" s="548"/>
      <c r="EE36" s="548"/>
      <c r="EF36" s="548"/>
      <c r="EG36" s="549"/>
      <c r="EH36" s="547">
        <v>0</v>
      </c>
      <c r="EI36" s="548"/>
      <c r="EJ36" s="548"/>
      <c r="EK36" s="548"/>
      <c r="EL36" s="548"/>
      <c r="EM36" s="548"/>
      <c r="EN36" s="548"/>
      <c r="EO36" s="548"/>
      <c r="EP36" s="548"/>
      <c r="EQ36" s="548"/>
      <c r="ER36" s="548"/>
      <c r="ES36" s="549"/>
      <c r="ET36" s="547"/>
      <c r="EU36" s="548"/>
      <c r="EV36" s="548"/>
      <c r="EW36" s="548"/>
      <c r="EX36" s="548"/>
      <c r="EY36" s="548"/>
      <c r="EZ36" s="548"/>
      <c r="FA36" s="548"/>
      <c r="FB36" s="548"/>
      <c r="FC36" s="549"/>
      <c r="FD36" s="547"/>
      <c r="FE36" s="548"/>
      <c r="FF36" s="548"/>
      <c r="FG36" s="548"/>
      <c r="FH36" s="548"/>
      <c r="FI36" s="548"/>
      <c r="FJ36" s="548"/>
      <c r="FK36" s="548"/>
      <c r="FL36" s="548"/>
      <c r="FM36" s="550"/>
    </row>
    <row r="37" spans="1:169" s="429" customFormat="1" ht="12.75" customHeight="1">
      <c r="A37" s="669" t="s">
        <v>519</v>
      </c>
      <c r="B37" s="670"/>
      <c r="C37" s="670"/>
      <c r="D37" s="670"/>
      <c r="E37" s="670"/>
      <c r="F37" s="670"/>
      <c r="G37" s="670"/>
      <c r="H37" s="670"/>
      <c r="I37" s="670"/>
      <c r="J37" s="670"/>
      <c r="K37" s="670"/>
      <c r="L37" s="670"/>
      <c r="M37" s="671">
        <v>106</v>
      </c>
      <c r="N37" s="672"/>
      <c r="O37" s="673"/>
      <c r="P37" s="542" t="s">
        <v>159</v>
      </c>
      <c r="Q37" s="542"/>
      <c r="R37" s="542"/>
      <c r="S37" s="542"/>
      <c r="T37" s="542"/>
      <c r="U37" s="542"/>
      <c r="V37" s="542"/>
      <c r="W37" s="542"/>
      <c r="X37" s="542"/>
      <c r="Y37" s="542"/>
      <c r="Z37" s="542" t="s">
        <v>269</v>
      </c>
      <c r="AA37" s="542"/>
      <c r="AB37" s="542"/>
      <c r="AC37" s="542"/>
      <c r="AD37" s="542"/>
      <c r="AE37" s="542"/>
      <c r="AF37" s="542"/>
      <c r="AG37" s="542"/>
      <c r="AH37" s="542"/>
      <c r="AI37" s="542"/>
      <c r="AJ37" s="542" t="s">
        <v>270</v>
      </c>
      <c r="AK37" s="542"/>
      <c r="AL37" s="542"/>
      <c r="AM37" s="542"/>
      <c r="AN37" s="542"/>
      <c r="AO37" s="542"/>
      <c r="AP37" s="542"/>
      <c r="AQ37" s="542"/>
      <c r="AR37" s="542"/>
      <c r="AS37" s="542"/>
      <c r="AT37" s="542"/>
      <c r="AU37" s="542"/>
      <c r="AV37" s="542"/>
      <c r="AW37" s="553" t="s">
        <v>641</v>
      </c>
      <c r="AX37" s="554"/>
      <c r="AY37" s="554"/>
      <c r="AZ37" s="554"/>
      <c r="BA37" s="554"/>
      <c r="BB37" s="554"/>
      <c r="BC37" s="554"/>
      <c r="BD37" s="554"/>
      <c r="BE37" s="557"/>
      <c r="BF37" s="676" t="s">
        <v>488</v>
      </c>
      <c r="BG37" s="559"/>
      <c r="BH37" s="559"/>
      <c r="BI37" s="559"/>
      <c r="BJ37" s="559"/>
      <c r="BK37" s="559"/>
      <c r="BL37" s="559"/>
      <c r="BM37" s="559"/>
      <c r="BN37" s="559"/>
      <c r="BO37" s="559"/>
      <c r="BP37" s="559"/>
      <c r="BQ37" s="559"/>
      <c r="BR37" s="559"/>
      <c r="BS37" s="559"/>
      <c r="BT37" s="559"/>
      <c r="BU37" s="560"/>
      <c r="BV37" s="536">
        <v>380979</v>
      </c>
      <c r="BW37" s="537"/>
      <c r="BX37" s="537"/>
      <c r="BY37" s="537"/>
      <c r="BZ37" s="537"/>
      <c r="CA37" s="537"/>
      <c r="CB37" s="537"/>
      <c r="CC37" s="537"/>
      <c r="CD37" s="537"/>
      <c r="CE37" s="537"/>
      <c r="CF37" s="537"/>
      <c r="CG37" s="538"/>
      <c r="CH37" s="536"/>
      <c r="CI37" s="537"/>
      <c r="CJ37" s="537"/>
      <c r="CK37" s="537"/>
      <c r="CL37" s="537"/>
      <c r="CM37" s="537"/>
      <c r="CN37" s="537"/>
      <c r="CO37" s="537"/>
      <c r="CP37" s="537"/>
      <c r="CQ37" s="538"/>
      <c r="CR37" s="537"/>
      <c r="CS37" s="537"/>
      <c r="CT37" s="537"/>
      <c r="CU37" s="537"/>
      <c r="CV37" s="537"/>
      <c r="CW37" s="537"/>
      <c r="CX37" s="537"/>
      <c r="CY37" s="537"/>
      <c r="CZ37" s="537"/>
      <c r="DA37" s="538"/>
      <c r="DB37" s="536">
        <v>26100</v>
      </c>
      <c r="DC37" s="537"/>
      <c r="DD37" s="537"/>
      <c r="DE37" s="537"/>
      <c r="DF37" s="537"/>
      <c r="DG37" s="537"/>
      <c r="DH37" s="537"/>
      <c r="DI37" s="537"/>
      <c r="DJ37" s="537"/>
      <c r="DK37" s="537"/>
      <c r="DL37" s="537"/>
      <c r="DM37" s="538"/>
      <c r="DN37" s="536"/>
      <c r="DO37" s="537"/>
      <c r="DP37" s="537"/>
      <c r="DQ37" s="537"/>
      <c r="DR37" s="537"/>
      <c r="DS37" s="537"/>
      <c r="DT37" s="537"/>
      <c r="DU37" s="537"/>
      <c r="DV37" s="537"/>
      <c r="DW37" s="538"/>
      <c r="DX37" s="537"/>
      <c r="DY37" s="537"/>
      <c r="DZ37" s="537"/>
      <c r="EA37" s="537"/>
      <c r="EB37" s="537"/>
      <c r="EC37" s="537"/>
      <c r="ED37" s="537"/>
      <c r="EE37" s="537"/>
      <c r="EF37" s="537"/>
      <c r="EG37" s="538"/>
      <c r="EH37" s="536">
        <v>9000</v>
      </c>
      <c r="EI37" s="537"/>
      <c r="EJ37" s="537"/>
      <c r="EK37" s="537"/>
      <c r="EL37" s="537"/>
      <c r="EM37" s="537"/>
      <c r="EN37" s="537"/>
      <c r="EO37" s="537"/>
      <c r="EP37" s="537"/>
      <c r="EQ37" s="537"/>
      <c r="ER37" s="537"/>
      <c r="ES37" s="538"/>
      <c r="ET37" s="536"/>
      <c r="EU37" s="537"/>
      <c r="EV37" s="537"/>
      <c r="EW37" s="537"/>
      <c r="EX37" s="537"/>
      <c r="EY37" s="537"/>
      <c r="EZ37" s="537"/>
      <c r="FA37" s="537"/>
      <c r="FB37" s="537"/>
      <c r="FC37" s="538"/>
      <c r="FD37" s="536"/>
      <c r="FE37" s="537"/>
      <c r="FF37" s="537"/>
      <c r="FG37" s="537"/>
      <c r="FH37" s="537"/>
      <c r="FI37" s="537"/>
      <c r="FJ37" s="537"/>
      <c r="FK37" s="537"/>
      <c r="FL37" s="537"/>
      <c r="FM37" s="539"/>
    </row>
    <row r="38" spans="1:169" s="429" customFormat="1" ht="12.75" customHeight="1">
      <c r="A38" s="669" t="s">
        <v>520</v>
      </c>
      <c r="B38" s="670"/>
      <c r="C38" s="670"/>
      <c r="D38" s="670"/>
      <c r="E38" s="670"/>
      <c r="F38" s="670"/>
      <c r="G38" s="670"/>
      <c r="H38" s="670"/>
      <c r="I38" s="670"/>
      <c r="J38" s="670"/>
      <c r="K38" s="670"/>
      <c r="L38" s="670"/>
      <c r="M38" s="671">
        <v>106</v>
      </c>
      <c r="N38" s="672"/>
      <c r="O38" s="673"/>
      <c r="P38" s="542" t="s">
        <v>159</v>
      </c>
      <c r="Q38" s="542"/>
      <c r="R38" s="542"/>
      <c r="S38" s="542"/>
      <c r="T38" s="542"/>
      <c r="U38" s="542"/>
      <c r="V38" s="542"/>
      <c r="W38" s="542"/>
      <c r="X38" s="542"/>
      <c r="Y38" s="542"/>
      <c r="Z38" s="542" t="s">
        <v>269</v>
      </c>
      <c r="AA38" s="542"/>
      <c r="AB38" s="542"/>
      <c r="AC38" s="542"/>
      <c r="AD38" s="542"/>
      <c r="AE38" s="542"/>
      <c r="AF38" s="542"/>
      <c r="AG38" s="542"/>
      <c r="AH38" s="542"/>
      <c r="AI38" s="542"/>
      <c r="AJ38" s="542" t="s">
        <v>270</v>
      </c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53" t="s">
        <v>641</v>
      </c>
      <c r="AX38" s="554"/>
      <c r="AY38" s="554"/>
      <c r="AZ38" s="554"/>
      <c r="BA38" s="554"/>
      <c r="BB38" s="554"/>
      <c r="BC38" s="554"/>
      <c r="BD38" s="554"/>
      <c r="BE38" s="557"/>
      <c r="BF38" s="676" t="s">
        <v>489</v>
      </c>
      <c r="BG38" s="559"/>
      <c r="BH38" s="559"/>
      <c r="BI38" s="559"/>
      <c r="BJ38" s="559"/>
      <c r="BK38" s="559"/>
      <c r="BL38" s="559"/>
      <c r="BM38" s="559"/>
      <c r="BN38" s="559"/>
      <c r="BO38" s="559"/>
      <c r="BP38" s="559"/>
      <c r="BQ38" s="559"/>
      <c r="BR38" s="559"/>
      <c r="BS38" s="559"/>
      <c r="BT38" s="559"/>
      <c r="BU38" s="560"/>
      <c r="BV38" s="547">
        <v>131909</v>
      </c>
      <c r="BW38" s="548"/>
      <c r="BX38" s="548"/>
      <c r="BY38" s="548"/>
      <c r="BZ38" s="548"/>
      <c r="CA38" s="548"/>
      <c r="CB38" s="548"/>
      <c r="CC38" s="548"/>
      <c r="CD38" s="548"/>
      <c r="CE38" s="548"/>
      <c r="CF38" s="548"/>
      <c r="CG38" s="549"/>
      <c r="CH38" s="547"/>
      <c r="CI38" s="548"/>
      <c r="CJ38" s="548"/>
      <c r="CK38" s="548"/>
      <c r="CL38" s="548"/>
      <c r="CM38" s="548"/>
      <c r="CN38" s="548"/>
      <c r="CO38" s="548"/>
      <c r="CP38" s="548"/>
      <c r="CQ38" s="549"/>
      <c r="CR38" s="548"/>
      <c r="CS38" s="548"/>
      <c r="CT38" s="548"/>
      <c r="CU38" s="548"/>
      <c r="CV38" s="548"/>
      <c r="CW38" s="548"/>
      <c r="CX38" s="548"/>
      <c r="CY38" s="548"/>
      <c r="CZ38" s="548"/>
      <c r="DA38" s="549"/>
      <c r="DB38" s="547">
        <v>15200</v>
      </c>
      <c r="DC38" s="548"/>
      <c r="DD38" s="548"/>
      <c r="DE38" s="548"/>
      <c r="DF38" s="548"/>
      <c r="DG38" s="548"/>
      <c r="DH38" s="548"/>
      <c r="DI38" s="548"/>
      <c r="DJ38" s="548"/>
      <c r="DK38" s="548"/>
      <c r="DL38" s="548"/>
      <c r="DM38" s="549"/>
      <c r="DN38" s="547"/>
      <c r="DO38" s="548"/>
      <c r="DP38" s="548"/>
      <c r="DQ38" s="548"/>
      <c r="DR38" s="548"/>
      <c r="DS38" s="548"/>
      <c r="DT38" s="548"/>
      <c r="DU38" s="548"/>
      <c r="DV38" s="548"/>
      <c r="DW38" s="549"/>
      <c r="DX38" s="548"/>
      <c r="DY38" s="548"/>
      <c r="DZ38" s="548"/>
      <c r="EA38" s="548"/>
      <c r="EB38" s="548"/>
      <c r="EC38" s="548"/>
      <c r="ED38" s="548"/>
      <c r="EE38" s="548"/>
      <c r="EF38" s="548"/>
      <c r="EG38" s="549"/>
      <c r="EH38" s="547">
        <v>8000</v>
      </c>
      <c r="EI38" s="548"/>
      <c r="EJ38" s="548"/>
      <c r="EK38" s="548"/>
      <c r="EL38" s="548"/>
      <c r="EM38" s="548"/>
      <c r="EN38" s="548"/>
      <c r="EO38" s="548"/>
      <c r="EP38" s="548"/>
      <c r="EQ38" s="548"/>
      <c r="ER38" s="548"/>
      <c r="ES38" s="549"/>
      <c r="ET38" s="547"/>
      <c r="EU38" s="548"/>
      <c r="EV38" s="548"/>
      <c r="EW38" s="548"/>
      <c r="EX38" s="548"/>
      <c r="EY38" s="548"/>
      <c r="EZ38" s="548"/>
      <c r="FA38" s="548"/>
      <c r="FB38" s="548"/>
      <c r="FC38" s="549"/>
      <c r="FD38" s="547"/>
      <c r="FE38" s="548"/>
      <c r="FF38" s="548"/>
      <c r="FG38" s="548"/>
      <c r="FH38" s="548"/>
      <c r="FI38" s="548"/>
      <c r="FJ38" s="548"/>
      <c r="FK38" s="548"/>
      <c r="FL38" s="548"/>
      <c r="FM38" s="550"/>
    </row>
    <row r="39" spans="1:169" s="429" customFormat="1" ht="12.75" customHeight="1">
      <c r="A39" s="669" t="s">
        <v>532</v>
      </c>
      <c r="B39" s="670"/>
      <c r="C39" s="670"/>
      <c r="D39" s="670"/>
      <c r="E39" s="670"/>
      <c r="F39" s="670"/>
      <c r="G39" s="670"/>
      <c r="H39" s="670"/>
      <c r="I39" s="670"/>
      <c r="J39" s="670"/>
      <c r="K39" s="670"/>
      <c r="L39" s="670"/>
      <c r="M39" s="675">
        <v>106</v>
      </c>
      <c r="N39" s="618"/>
      <c r="O39" s="619"/>
      <c r="P39" s="676" t="s">
        <v>159</v>
      </c>
      <c r="Q39" s="559"/>
      <c r="R39" s="559"/>
      <c r="S39" s="559"/>
      <c r="T39" s="559"/>
      <c r="U39" s="559"/>
      <c r="V39" s="559"/>
      <c r="W39" s="559"/>
      <c r="X39" s="559"/>
      <c r="Y39" s="560"/>
      <c r="Z39" s="542" t="s">
        <v>269</v>
      </c>
      <c r="AA39" s="542"/>
      <c r="AB39" s="542"/>
      <c r="AC39" s="542"/>
      <c r="AD39" s="542"/>
      <c r="AE39" s="542"/>
      <c r="AF39" s="542"/>
      <c r="AG39" s="542"/>
      <c r="AH39" s="542"/>
      <c r="AI39" s="542"/>
      <c r="AJ39" s="542" t="s">
        <v>270</v>
      </c>
      <c r="AK39" s="542"/>
      <c r="AL39" s="542"/>
      <c r="AM39" s="542"/>
      <c r="AN39" s="542"/>
      <c r="AO39" s="542"/>
      <c r="AP39" s="542"/>
      <c r="AQ39" s="542"/>
      <c r="AR39" s="542"/>
      <c r="AS39" s="542"/>
      <c r="AT39" s="542"/>
      <c r="AU39" s="542"/>
      <c r="AV39" s="542"/>
      <c r="AW39" s="553" t="s">
        <v>503</v>
      </c>
      <c r="AX39" s="554"/>
      <c r="AY39" s="554"/>
      <c r="AZ39" s="554"/>
      <c r="BA39" s="554"/>
      <c r="BB39" s="554"/>
      <c r="BC39" s="554"/>
      <c r="BD39" s="554"/>
      <c r="BE39" s="557"/>
      <c r="BF39" s="553" t="s">
        <v>504</v>
      </c>
      <c r="BG39" s="554"/>
      <c r="BH39" s="554"/>
      <c r="BI39" s="554"/>
      <c r="BJ39" s="554"/>
      <c r="BK39" s="554"/>
      <c r="BL39" s="554"/>
      <c r="BM39" s="554"/>
      <c r="BN39" s="554"/>
      <c r="BO39" s="554"/>
      <c r="BP39" s="554"/>
      <c r="BQ39" s="554"/>
      <c r="BR39" s="554"/>
      <c r="BS39" s="554"/>
      <c r="BT39" s="554"/>
      <c r="BU39" s="557"/>
      <c r="BV39" s="547">
        <v>15189</v>
      </c>
      <c r="BW39" s="548"/>
      <c r="BX39" s="548"/>
      <c r="BY39" s="548"/>
      <c r="BZ39" s="548"/>
      <c r="CA39" s="548"/>
      <c r="CB39" s="548"/>
      <c r="CC39" s="548"/>
      <c r="CD39" s="548"/>
      <c r="CE39" s="548"/>
      <c r="CF39" s="548"/>
      <c r="CG39" s="549"/>
      <c r="CH39" s="547"/>
      <c r="CI39" s="548"/>
      <c r="CJ39" s="548"/>
      <c r="CK39" s="548"/>
      <c r="CL39" s="548"/>
      <c r="CM39" s="548"/>
      <c r="CN39" s="548"/>
      <c r="CO39" s="548"/>
      <c r="CP39" s="548"/>
      <c r="CQ39" s="549"/>
      <c r="CR39" s="548"/>
      <c r="CS39" s="548"/>
      <c r="CT39" s="548"/>
      <c r="CU39" s="548"/>
      <c r="CV39" s="548"/>
      <c r="CW39" s="548"/>
      <c r="CX39" s="548"/>
      <c r="CY39" s="548"/>
      <c r="CZ39" s="548"/>
      <c r="DA39" s="549"/>
      <c r="DB39" s="547">
        <v>15189</v>
      </c>
      <c r="DC39" s="548"/>
      <c r="DD39" s="548"/>
      <c r="DE39" s="548"/>
      <c r="DF39" s="548"/>
      <c r="DG39" s="548"/>
      <c r="DH39" s="548"/>
      <c r="DI39" s="548"/>
      <c r="DJ39" s="548"/>
      <c r="DK39" s="548"/>
      <c r="DL39" s="548"/>
      <c r="DM39" s="549"/>
      <c r="DN39" s="547"/>
      <c r="DO39" s="548"/>
      <c r="DP39" s="548"/>
      <c r="DQ39" s="548"/>
      <c r="DR39" s="548"/>
      <c r="DS39" s="548"/>
      <c r="DT39" s="548"/>
      <c r="DU39" s="548"/>
      <c r="DV39" s="548"/>
      <c r="DW39" s="549"/>
      <c r="DX39" s="548"/>
      <c r="DY39" s="548"/>
      <c r="DZ39" s="548"/>
      <c r="EA39" s="548"/>
      <c r="EB39" s="548"/>
      <c r="EC39" s="548"/>
      <c r="ED39" s="548"/>
      <c r="EE39" s="548"/>
      <c r="EF39" s="548"/>
      <c r="EG39" s="549"/>
      <c r="EH39" s="547">
        <v>15189</v>
      </c>
      <c r="EI39" s="548"/>
      <c r="EJ39" s="548"/>
      <c r="EK39" s="548"/>
      <c r="EL39" s="548"/>
      <c r="EM39" s="548"/>
      <c r="EN39" s="548"/>
      <c r="EO39" s="548"/>
      <c r="EP39" s="548"/>
      <c r="EQ39" s="548"/>
      <c r="ER39" s="548"/>
      <c r="ES39" s="549"/>
      <c r="ET39" s="547"/>
      <c r="EU39" s="548"/>
      <c r="EV39" s="548"/>
      <c r="EW39" s="548"/>
      <c r="EX39" s="548"/>
      <c r="EY39" s="548"/>
      <c r="EZ39" s="548"/>
      <c r="FA39" s="548"/>
      <c r="FB39" s="548"/>
      <c r="FC39" s="549"/>
      <c r="FD39" s="547"/>
      <c r="FE39" s="548"/>
      <c r="FF39" s="548"/>
      <c r="FG39" s="548"/>
      <c r="FH39" s="548"/>
      <c r="FI39" s="548"/>
      <c r="FJ39" s="548"/>
      <c r="FK39" s="548"/>
      <c r="FL39" s="548"/>
      <c r="FM39" s="550"/>
    </row>
    <row r="40" spans="1:169" s="429" customFormat="1" ht="12.75" customHeight="1" thickBot="1">
      <c r="A40" s="669" t="s">
        <v>532</v>
      </c>
      <c r="B40" s="670"/>
      <c r="C40" s="670"/>
      <c r="D40" s="670"/>
      <c r="E40" s="670"/>
      <c r="F40" s="670"/>
      <c r="G40" s="670"/>
      <c r="H40" s="670"/>
      <c r="I40" s="670"/>
      <c r="J40" s="670"/>
      <c r="K40" s="670"/>
      <c r="L40" s="670"/>
      <c r="M40" s="701">
        <v>106</v>
      </c>
      <c r="N40" s="702"/>
      <c r="O40" s="703"/>
      <c r="P40" s="676" t="s">
        <v>159</v>
      </c>
      <c r="Q40" s="559"/>
      <c r="R40" s="559"/>
      <c r="S40" s="559"/>
      <c r="T40" s="559"/>
      <c r="U40" s="559"/>
      <c r="V40" s="559"/>
      <c r="W40" s="559"/>
      <c r="X40" s="559"/>
      <c r="Y40" s="560"/>
      <c r="Z40" s="542" t="s">
        <v>269</v>
      </c>
      <c r="AA40" s="542"/>
      <c r="AB40" s="542"/>
      <c r="AC40" s="542"/>
      <c r="AD40" s="542"/>
      <c r="AE40" s="542"/>
      <c r="AF40" s="542"/>
      <c r="AG40" s="542"/>
      <c r="AH40" s="542"/>
      <c r="AI40" s="542"/>
      <c r="AJ40" s="542" t="s">
        <v>270</v>
      </c>
      <c r="AK40" s="542"/>
      <c r="AL40" s="542"/>
      <c r="AM40" s="542"/>
      <c r="AN40" s="542"/>
      <c r="AO40" s="542"/>
      <c r="AP40" s="542"/>
      <c r="AQ40" s="542"/>
      <c r="AR40" s="542"/>
      <c r="AS40" s="542"/>
      <c r="AT40" s="542"/>
      <c r="AU40" s="542"/>
      <c r="AV40" s="542"/>
      <c r="AW40" s="553" t="s">
        <v>613</v>
      </c>
      <c r="AX40" s="554"/>
      <c r="AY40" s="554"/>
      <c r="AZ40" s="554"/>
      <c r="BA40" s="554"/>
      <c r="BB40" s="554"/>
      <c r="BC40" s="554"/>
      <c r="BD40" s="554"/>
      <c r="BE40" s="557"/>
      <c r="BF40" s="553" t="s">
        <v>504</v>
      </c>
      <c r="BG40" s="554"/>
      <c r="BH40" s="554"/>
      <c r="BI40" s="554"/>
      <c r="BJ40" s="554"/>
      <c r="BK40" s="554"/>
      <c r="BL40" s="554"/>
      <c r="BM40" s="554"/>
      <c r="BN40" s="554"/>
      <c r="BO40" s="554"/>
      <c r="BP40" s="554"/>
      <c r="BQ40" s="554"/>
      <c r="BR40" s="554"/>
      <c r="BS40" s="554"/>
      <c r="BT40" s="554"/>
      <c r="BU40" s="557"/>
      <c r="BV40" s="547">
        <v>1000</v>
      </c>
      <c r="BW40" s="548"/>
      <c r="BX40" s="548"/>
      <c r="BY40" s="548"/>
      <c r="BZ40" s="548"/>
      <c r="CA40" s="548"/>
      <c r="CB40" s="548"/>
      <c r="CC40" s="548"/>
      <c r="CD40" s="548"/>
      <c r="CE40" s="548"/>
      <c r="CF40" s="548"/>
      <c r="CG40" s="549"/>
      <c r="CH40" s="547"/>
      <c r="CI40" s="548"/>
      <c r="CJ40" s="548"/>
      <c r="CK40" s="548"/>
      <c r="CL40" s="548"/>
      <c r="CM40" s="548"/>
      <c r="CN40" s="548"/>
      <c r="CO40" s="548"/>
      <c r="CP40" s="548"/>
      <c r="CQ40" s="549"/>
      <c r="CR40" s="548"/>
      <c r="CS40" s="548"/>
      <c r="CT40" s="548"/>
      <c r="CU40" s="548"/>
      <c r="CV40" s="548"/>
      <c r="CW40" s="548"/>
      <c r="CX40" s="548"/>
      <c r="CY40" s="548"/>
      <c r="CZ40" s="548"/>
      <c r="DA40" s="549"/>
      <c r="DB40" s="547">
        <v>1000</v>
      </c>
      <c r="DC40" s="548"/>
      <c r="DD40" s="548"/>
      <c r="DE40" s="548"/>
      <c r="DF40" s="548"/>
      <c r="DG40" s="548"/>
      <c r="DH40" s="548"/>
      <c r="DI40" s="548"/>
      <c r="DJ40" s="548"/>
      <c r="DK40" s="548"/>
      <c r="DL40" s="548"/>
      <c r="DM40" s="549"/>
      <c r="DN40" s="547"/>
      <c r="DO40" s="548"/>
      <c r="DP40" s="548"/>
      <c r="DQ40" s="548"/>
      <c r="DR40" s="548"/>
      <c r="DS40" s="548"/>
      <c r="DT40" s="548"/>
      <c r="DU40" s="548"/>
      <c r="DV40" s="548"/>
      <c r="DW40" s="549"/>
      <c r="DX40" s="548"/>
      <c r="DY40" s="548"/>
      <c r="DZ40" s="548"/>
      <c r="EA40" s="548"/>
      <c r="EB40" s="548"/>
      <c r="EC40" s="548"/>
      <c r="ED40" s="548"/>
      <c r="EE40" s="548"/>
      <c r="EF40" s="548"/>
      <c r="EG40" s="549"/>
      <c r="EH40" s="547">
        <v>1000</v>
      </c>
      <c r="EI40" s="548"/>
      <c r="EJ40" s="548"/>
      <c r="EK40" s="548"/>
      <c r="EL40" s="548"/>
      <c r="EM40" s="548"/>
      <c r="EN40" s="548"/>
      <c r="EO40" s="548"/>
      <c r="EP40" s="548"/>
      <c r="EQ40" s="548"/>
      <c r="ER40" s="548"/>
      <c r="ES40" s="549"/>
      <c r="ET40" s="547"/>
      <c r="EU40" s="548"/>
      <c r="EV40" s="548"/>
      <c r="EW40" s="548"/>
      <c r="EX40" s="548"/>
      <c r="EY40" s="548"/>
      <c r="EZ40" s="548"/>
      <c r="FA40" s="548"/>
      <c r="FB40" s="548"/>
      <c r="FC40" s="549"/>
      <c r="FD40" s="547"/>
      <c r="FE40" s="548"/>
      <c r="FF40" s="548"/>
      <c r="FG40" s="548"/>
      <c r="FH40" s="548"/>
      <c r="FI40" s="548"/>
      <c r="FJ40" s="548"/>
      <c r="FK40" s="548"/>
      <c r="FL40" s="548"/>
      <c r="FM40" s="550"/>
    </row>
    <row r="41" spans="1:169" s="429" customFormat="1" ht="11.25">
      <c r="A41" s="669"/>
      <c r="B41" s="670"/>
      <c r="C41" s="670"/>
      <c r="D41" s="670"/>
      <c r="E41" s="670"/>
      <c r="F41" s="670"/>
      <c r="G41" s="670"/>
      <c r="H41" s="670"/>
      <c r="I41" s="670"/>
      <c r="J41" s="670"/>
      <c r="K41" s="670"/>
      <c r="L41" s="697"/>
      <c r="M41" s="672"/>
      <c r="N41" s="672"/>
      <c r="O41" s="672"/>
      <c r="P41" s="674" t="s">
        <v>505</v>
      </c>
      <c r="Q41" s="555"/>
      <c r="R41" s="555"/>
      <c r="S41" s="555"/>
      <c r="T41" s="555"/>
      <c r="U41" s="555"/>
      <c r="V41" s="555"/>
      <c r="W41" s="555"/>
      <c r="X41" s="555"/>
      <c r="Y41" s="555"/>
      <c r="Z41" s="555"/>
      <c r="AA41" s="555"/>
      <c r="AB41" s="555"/>
      <c r="AC41" s="555"/>
      <c r="AD41" s="555"/>
      <c r="AE41" s="555"/>
      <c r="AF41" s="555"/>
      <c r="AG41" s="555"/>
      <c r="AH41" s="555"/>
      <c r="AI41" s="555"/>
      <c r="AJ41" s="555"/>
      <c r="AK41" s="555"/>
      <c r="AL41" s="555"/>
      <c r="AM41" s="555"/>
      <c r="AN41" s="555"/>
      <c r="AO41" s="555"/>
      <c r="AP41" s="555"/>
      <c r="AQ41" s="555"/>
      <c r="AR41" s="555"/>
      <c r="AS41" s="555"/>
      <c r="AT41" s="555"/>
      <c r="AU41" s="555"/>
      <c r="AV41" s="555"/>
      <c r="AW41" s="555"/>
      <c r="AX41" s="555"/>
      <c r="AY41" s="555"/>
      <c r="AZ41" s="555"/>
      <c r="BA41" s="555"/>
      <c r="BB41" s="555"/>
      <c r="BC41" s="555"/>
      <c r="BD41" s="555"/>
      <c r="BE41" s="555"/>
      <c r="BF41" s="542"/>
      <c r="BG41" s="542"/>
      <c r="BH41" s="542"/>
      <c r="BI41" s="542"/>
      <c r="BJ41" s="542"/>
      <c r="BK41" s="542"/>
      <c r="BL41" s="542"/>
      <c r="BM41" s="542"/>
      <c r="BN41" s="542"/>
      <c r="BO41" s="542"/>
      <c r="BP41" s="542"/>
      <c r="BQ41" s="542"/>
      <c r="BR41" s="542"/>
      <c r="BS41" s="542"/>
      <c r="BT41" s="542"/>
      <c r="BU41" s="542"/>
      <c r="BV41" s="551">
        <f>SUM(BV9:CG40)</f>
        <v>3870353</v>
      </c>
      <c r="BW41" s="551"/>
      <c r="BX41" s="551"/>
      <c r="BY41" s="551"/>
      <c r="BZ41" s="551"/>
      <c r="CA41" s="551"/>
      <c r="CB41" s="551"/>
      <c r="CC41" s="551"/>
      <c r="CD41" s="551"/>
      <c r="CE41" s="551"/>
      <c r="CF41" s="551"/>
      <c r="CG41" s="551"/>
      <c r="CH41" s="551" t="s">
        <v>506</v>
      </c>
      <c r="CI41" s="551"/>
      <c r="CJ41" s="551"/>
      <c r="CK41" s="551"/>
      <c r="CL41" s="551"/>
      <c r="CM41" s="551"/>
      <c r="CN41" s="551"/>
      <c r="CO41" s="551"/>
      <c r="CP41" s="551"/>
      <c r="CQ41" s="551"/>
      <c r="CR41" s="551" t="s">
        <v>506</v>
      </c>
      <c r="CS41" s="551"/>
      <c r="CT41" s="551"/>
      <c r="CU41" s="551"/>
      <c r="CV41" s="551"/>
      <c r="CW41" s="551"/>
      <c r="CX41" s="551"/>
      <c r="CY41" s="551"/>
      <c r="CZ41" s="551"/>
      <c r="DA41" s="551"/>
      <c r="DB41" s="551">
        <f>SUM(DB9:DM40)</f>
        <v>3228476</v>
      </c>
      <c r="DC41" s="551"/>
      <c r="DD41" s="551"/>
      <c r="DE41" s="551"/>
      <c r="DF41" s="551"/>
      <c r="DG41" s="551"/>
      <c r="DH41" s="551"/>
      <c r="DI41" s="551"/>
      <c r="DJ41" s="551"/>
      <c r="DK41" s="551"/>
      <c r="DL41" s="551"/>
      <c r="DM41" s="551"/>
      <c r="DN41" s="551" t="s">
        <v>506</v>
      </c>
      <c r="DO41" s="551"/>
      <c r="DP41" s="551"/>
      <c r="DQ41" s="551"/>
      <c r="DR41" s="551"/>
      <c r="DS41" s="551"/>
      <c r="DT41" s="551"/>
      <c r="DU41" s="551"/>
      <c r="DV41" s="551"/>
      <c r="DW41" s="551"/>
      <c r="DX41" s="551" t="s">
        <v>506</v>
      </c>
      <c r="DY41" s="551"/>
      <c r="DZ41" s="551"/>
      <c r="EA41" s="551"/>
      <c r="EB41" s="551"/>
      <c r="EC41" s="551"/>
      <c r="ED41" s="551"/>
      <c r="EE41" s="551"/>
      <c r="EF41" s="551"/>
      <c r="EG41" s="551"/>
      <c r="EH41" s="551">
        <f>SUM(EH9:ES40)</f>
        <v>3169176</v>
      </c>
      <c r="EI41" s="551"/>
      <c r="EJ41" s="551"/>
      <c r="EK41" s="551"/>
      <c r="EL41" s="551"/>
      <c r="EM41" s="551"/>
      <c r="EN41" s="551"/>
      <c r="EO41" s="551"/>
      <c r="EP41" s="551"/>
      <c r="EQ41" s="551"/>
      <c r="ER41" s="551"/>
      <c r="ES41" s="551"/>
      <c r="ET41" s="551" t="s">
        <v>506</v>
      </c>
      <c r="EU41" s="551"/>
      <c r="EV41" s="551"/>
      <c r="EW41" s="551"/>
      <c r="EX41" s="551"/>
      <c r="EY41" s="551"/>
      <c r="EZ41" s="551"/>
      <c r="FA41" s="551"/>
      <c r="FB41" s="551"/>
      <c r="FC41" s="551"/>
      <c r="FD41" s="551" t="s">
        <v>506</v>
      </c>
      <c r="FE41" s="551"/>
      <c r="FF41" s="551"/>
      <c r="FG41" s="551"/>
      <c r="FH41" s="551"/>
      <c r="FI41" s="551"/>
      <c r="FJ41" s="551"/>
      <c r="FK41" s="551"/>
      <c r="FL41" s="551"/>
      <c r="FM41" s="552"/>
    </row>
    <row r="42" spans="1:169" s="429" customFormat="1" ht="12.75" customHeight="1">
      <c r="A42" s="669" t="s">
        <v>522</v>
      </c>
      <c r="B42" s="670"/>
      <c r="C42" s="670"/>
      <c r="D42" s="670"/>
      <c r="E42" s="670"/>
      <c r="F42" s="670"/>
      <c r="G42" s="670"/>
      <c r="H42" s="670"/>
      <c r="I42" s="670"/>
      <c r="J42" s="670"/>
      <c r="K42" s="670"/>
      <c r="L42" s="670"/>
      <c r="M42" s="707">
        <v>106</v>
      </c>
      <c r="N42" s="595"/>
      <c r="O42" s="596"/>
      <c r="P42" s="553" t="s">
        <v>159</v>
      </c>
      <c r="Q42" s="554"/>
      <c r="R42" s="554"/>
      <c r="S42" s="554"/>
      <c r="T42" s="554"/>
      <c r="U42" s="554"/>
      <c r="V42" s="554"/>
      <c r="W42" s="554"/>
      <c r="X42" s="554"/>
      <c r="Y42" s="557"/>
      <c r="Z42" s="553" t="s">
        <v>269</v>
      </c>
      <c r="AA42" s="554"/>
      <c r="AB42" s="554"/>
      <c r="AC42" s="554"/>
      <c r="AD42" s="554"/>
      <c r="AE42" s="554"/>
      <c r="AF42" s="554"/>
      <c r="AG42" s="554"/>
      <c r="AH42" s="554"/>
      <c r="AI42" s="557"/>
      <c r="AJ42" s="553" t="s">
        <v>404</v>
      </c>
      <c r="AK42" s="554"/>
      <c r="AL42" s="554"/>
      <c r="AM42" s="554"/>
      <c r="AN42" s="554"/>
      <c r="AO42" s="554"/>
      <c r="AP42" s="554"/>
      <c r="AQ42" s="554"/>
      <c r="AR42" s="554"/>
      <c r="AS42" s="554"/>
      <c r="AT42" s="554"/>
      <c r="AU42" s="554"/>
      <c r="AV42" s="557"/>
      <c r="AW42" s="553" t="s">
        <v>484</v>
      </c>
      <c r="AX42" s="554"/>
      <c r="AY42" s="554"/>
      <c r="AZ42" s="554"/>
      <c r="BA42" s="554"/>
      <c r="BB42" s="554"/>
      <c r="BC42" s="554"/>
      <c r="BD42" s="554"/>
      <c r="BE42" s="554"/>
      <c r="BF42" s="542" t="s">
        <v>492</v>
      </c>
      <c r="BG42" s="542"/>
      <c r="BH42" s="542"/>
      <c r="BI42" s="542"/>
      <c r="BJ42" s="542"/>
      <c r="BK42" s="542"/>
      <c r="BL42" s="542"/>
      <c r="BM42" s="542"/>
      <c r="BN42" s="542"/>
      <c r="BO42" s="542"/>
      <c r="BP42" s="542"/>
      <c r="BQ42" s="542"/>
      <c r="BR42" s="542"/>
      <c r="BS42" s="542"/>
      <c r="BT42" s="542"/>
      <c r="BU42" s="542"/>
      <c r="BV42" s="540">
        <v>94000</v>
      </c>
      <c r="BW42" s="540"/>
      <c r="BX42" s="540"/>
      <c r="BY42" s="540"/>
      <c r="BZ42" s="540"/>
      <c r="CA42" s="540"/>
      <c r="CB42" s="540"/>
      <c r="CC42" s="540"/>
      <c r="CD42" s="540"/>
      <c r="CE42" s="540"/>
      <c r="CF42" s="540"/>
      <c r="CG42" s="540"/>
      <c r="CH42" s="540"/>
      <c r="CI42" s="540"/>
      <c r="CJ42" s="540"/>
      <c r="CK42" s="540"/>
      <c r="CL42" s="540"/>
      <c r="CM42" s="540"/>
      <c r="CN42" s="540"/>
      <c r="CO42" s="540"/>
      <c r="CP42" s="540"/>
      <c r="CQ42" s="540"/>
      <c r="CR42" s="540"/>
      <c r="CS42" s="540"/>
      <c r="CT42" s="540"/>
      <c r="CU42" s="540"/>
      <c r="CV42" s="540"/>
      <c r="CW42" s="540"/>
      <c r="CX42" s="540"/>
      <c r="CY42" s="540"/>
      <c r="CZ42" s="540"/>
      <c r="DA42" s="540"/>
      <c r="DB42" s="540">
        <v>32000</v>
      </c>
      <c r="DC42" s="540"/>
      <c r="DD42" s="540"/>
      <c r="DE42" s="540"/>
      <c r="DF42" s="540"/>
      <c r="DG42" s="540"/>
      <c r="DH42" s="540"/>
      <c r="DI42" s="540"/>
      <c r="DJ42" s="540"/>
      <c r="DK42" s="540"/>
      <c r="DL42" s="540"/>
      <c r="DM42" s="540"/>
      <c r="DN42" s="540"/>
      <c r="DO42" s="540"/>
      <c r="DP42" s="540"/>
      <c r="DQ42" s="540"/>
      <c r="DR42" s="540"/>
      <c r="DS42" s="540"/>
      <c r="DT42" s="540"/>
      <c r="DU42" s="540"/>
      <c r="DV42" s="540"/>
      <c r="DW42" s="540"/>
      <c r="DX42" s="540"/>
      <c r="DY42" s="540"/>
      <c r="DZ42" s="540"/>
      <c r="EA42" s="540"/>
      <c r="EB42" s="540"/>
      <c r="EC42" s="540"/>
      <c r="ED42" s="540"/>
      <c r="EE42" s="540"/>
      <c r="EF42" s="540"/>
      <c r="EG42" s="540"/>
      <c r="EH42" s="540">
        <v>9000</v>
      </c>
      <c r="EI42" s="540"/>
      <c r="EJ42" s="540"/>
      <c r="EK42" s="540"/>
      <c r="EL42" s="540"/>
      <c r="EM42" s="540"/>
      <c r="EN42" s="540"/>
      <c r="EO42" s="540"/>
      <c r="EP42" s="540"/>
      <c r="EQ42" s="540"/>
      <c r="ER42" s="540"/>
      <c r="ES42" s="540"/>
      <c r="ET42" s="540"/>
      <c r="EU42" s="540"/>
      <c r="EV42" s="540"/>
      <c r="EW42" s="540"/>
      <c r="EX42" s="540"/>
      <c r="EY42" s="540"/>
      <c r="EZ42" s="540"/>
      <c r="FA42" s="540"/>
      <c r="FB42" s="540"/>
      <c r="FC42" s="540"/>
      <c r="FD42" s="540"/>
      <c r="FE42" s="540"/>
      <c r="FF42" s="540"/>
      <c r="FG42" s="540"/>
      <c r="FH42" s="540"/>
      <c r="FI42" s="540"/>
      <c r="FJ42" s="540"/>
      <c r="FK42" s="540"/>
      <c r="FL42" s="540"/>
      <c r="FM42" s="556"/>
    </row>
    <row r="43" spans="1:169" s="429" customFormat="1" ht="12.75" customHeight="1">
      <c r="A43" s="669" t="s">
        <v>516</v>
      </c>
      <c r="B43" s="670"/>
      <c r="C43" s="670"/>
      <c r="D43" s="670"/>
      <c r="E43" s="670"/>
      <c r="F43" s="670"/>
      <c r="G43" s="670"/>
      <c r="H43" s="670"/>
      <c r="I43" s="670"/>
      <c r="J43" s="670"/>
      <c r="K43" s="670"/>
      <c r="L43" s="670"/>
      <c r="M43" s="675">
        <v>106</v>
      </c>
      <c r="N43" s="618"/>
      <c r="O43" s="619"/>
      <c r="P43" s="553" t="s">
        <v>159</v>
      </c>
      <c r="Q43" s="554"/>
      <c r="R43" s="554"/>
      <c r="S43" s="554"/>
      <c r="T43" s="554"/>
      <c r="U43" s="554"/>
      <c r="V43" s="554"/>
      <c r="W43" s="554"/>
      <c r="X43" s="554"/>
      <c r="Y43" s="557"/>
      <c r="Z43" s="553" t="s">
        <v>269</v>
      </c>
      <c r="AA43" s="554"/>
      <c r="AB43" s="554"/>
      <c r="AC43" s="554"/>
      <c r="AD43" s="554"/>
      <c r="AE43" s="554"/>
      <c r="AF43" s="554"/>
      <c r="AG43" s="554"/>
      <c r="AH43" s="554"/>
      <c r="AI43" s="557"/>
      <c r="AJ43" s="553" t="s">
        <v>404</v>
      </c>
      <c r="AK43" s="554"/>
      <c r="AL43" s="554"/>
      <c r="AM43" s="554"/>
      <c r="AN43" s="554"/>
      <c r="AO43" s="554"/>
      <c r="AP43" s="554"/>
      <c r="AQ43" s="554"/>
      <c r="AR43" s="554"/>
      <c r="AS43" s="554"/>
      <c r="AT43" s="554"/>
      <c r="AU43" s="554"/>
      <c r="AV43" s="557"/>
      <c r="AW43" s="553" t="s">
        <v>484</v>
      </c>
      <c r="AX43" s="554"/>
      <c r="AY43" s="554"/>
      <c r="AZ43" s="554"/>
      <c r="BA43" s="554"/>
      <c r="BB43" s="554"/>
      <c r="BC43" s="554"/>
      <c r="BD43" s="554"/>
      <c r="BE43" s="554"/>
      <c r="BF43" s="542" t="s">
        <v>481</v>
      </c>
      <c r="BG43" s="542"/>
      <c r="BH43" s="542"/>
      <c r="BI43" s="542"/>
      <c r="BJ43" s="542"/>
      <c r="BK43" s="542"/>
      <c r="BL43" s="542"/>
      <c r="BM43" s="542"/>
      <c r="BN43" s="542"/>
      <c r="BO43" s="542"/>
      <c r="BP43" s="542"/>
      <c r="BQ43" s="542"/>
      <c r="BR43" s="542"/>
      <c r="BS43" s="542"/>
      <c r="BT43" s="542"/>
      <c r="BU43" s="542"/>
      <c r="BV43" s="540">
        <f>Пож!F54</f>
        <v>0</v>
      </c>
      <c r="BW43" s="540"/>
      <c r="BX43" s="540"/>
      <c r="BY43" s="540"/>
      <c r="BZ43" s="540"/>
      <c r="CA43" s="540"/>
      <c r="CB43" s="540"/>
      <c r="CC43" s="540"/>
      <c r="CD43" s="540"/>
      <c r="CE43" s="540"/>
      <c r="CF43" s="540"/>
      <c r="CG43" s="540"/>
      <c r="CH43" s="540"/>
      <c r="CI43" s="540"/>
      <c r="CJ43" s="540"/>
      <c r="CK43" s="540"/>
      <c r="CL43" s="540"/>
      <c r="CM43" s="540"/>
      <c r="CN43" s="540"/>
      <c r="CO43" s="540"/>
      <c r="CP43" s="540"/>
      <c r="CQ43" s="540"/>
      <c r="CR43" s="540"/>
      <c r="CS43" s="540"/>
      <c r="CT43" s="540"/>
      <c r="CU43" s="540"/>
      <c r="CV43" s="540"/>
      <c r="CW43" s="540"/>
      <c r="CX43" s="540"/>
      <c r="CY43" s="540"/>
      <c r="CZ43" s="540"/>
      <c r="DA43" s="540"/>
      <c r="DB43" s="540">
        <v>0</v>
      </c>
      <c r="DC43" s="540"/>
      <c r="DD43" s="540"/>
      <c r="DE43" s="540"/>
      <c r="DF43" s="540"/>
      <c r="DG43" s="540"/>
      <c r="DH43" s="540"/>
      <c r="DI43" s="540"/>
      <c r="DJ43" s="540"/>
      <c r="DK43" s="540"/>
      <c r="DL43" s="540"/>
      <c r="DM43" s="540"/>
      <c r="DN43" s="540"/>
      <c r="DO43" s="540"/>
      <c r="DP43" s="540"/>
      <c r="DQ43" s="540"/>
      <c r="DR43" s="540"/>
      <c r="DS43" s="540"/>
      <c r="DT43" s="540"/>
      <c r="DU43" s="540"/>
      <c r="DV43" s="540"/>
      <c r="DW43" s="540"/>
      <c r="DX43" s="540"/>
      <c r="DY43" s="540"/>
      <c r="DZ43" s="540"/>
      <c r="EA43" s="540"/>
      <c r="EB43" s="540"/>
      <c r="EC43" s="540"/>
      <c r="ED43" s="540"/>
      <c r="EE43" s="540"/>
      <c r="EF43" s="540"/>
      <c r="EG43" s="540"/>
      <c r="EH43" s="540">
        <v>0</v>
      </c>
      <c r="EI43" s="540"/>
      <c r="EJ43" s="540"/>
      <c r="EK43" s="540"/>
      <c r="EL43" s="540"/>
      <c r="EM43" s="540"/>
      <c r="EN43" s="540"/>
      <c r="EO43" s="540"/>
      <c r="EP43" s="540"/>
      <c r="EQ43" s="540"/>
      <c r="ER43" s="540"/>
      <c r="ES43" s="540"/>
      <c r="ET43" s="540"/>
      <c r="EU43" s="540"/>
      <c r="EV43" s="540"/>
      <c r="EW43" s="540"/>
      <c r="EX43" s="540"/>
      <c r="EY43" s="540"/>
      <c r="EZ43" s="540"/>
      <c r="FA43" s="540"/>
      <c r="FB43" s="540"/>
      <c r="FC43" s="540"/>
      <c r="FD43" s="540"/>
      <c r="FE43" s="540"/>
      <c r="FF43" s="540"/>
      <c r="FG43" s="540"/>
      <c r="FH43" s="540"/>
      <c r="FI43" s="540"/>
      <c r="FJ43" s="540"/>
      <c r="FK43" s="540"/>
      <c r="FL43" s="540"/>
      <c r="FM43" s="556"/>
    </row>
    <row r="44" spans="1:169" s="429" customFormat="1" ht="12.75" customHeight="1" thickBot="1">
      <c r="A44" s="669" t="s">
        <v>528</v>
      </c>
      <c r="B44" s="670"/>
      <c r="C44" s="670"/>
      <c r="D44" s="670"/>
      <c r="E44" s="670"/>
      <c r="F44" s="670"/>
      <c r="G44" s="670"/>
      <c r="H44" s="670"/>
      <c r="I44" s="670"/>
      <c r="J44" s="670"/>
      <c r="K44" s="670"/>
      <c r="L44" s="670"/>
      <c r="M44" s="701">
        <v>106</v>
      </c>
      <c r="N44" s="702"/>
      <c r="O44" s="703"/>
      <c r="P44" s="553" t="s">
        <v>159</v>
      </c>
      <c r="Q44" s="554"/>
      <c r="R44" s="554"/>
      <c r="S44" s="554"/>
      <c r="T44" s="554"/>
      <c r="U44" s="554"/>
      <c r="V44" s="554"/>
      <c r="W44" s="554"/>
      <c r="X44" s="554"/>
      <c r="Y44" s="557"/>
      <c r="Z44" s="553" t="s">
        <v>269</v>
      </c>
      <c r="AA44" s="554"/>
      <c r="AB44" s="554"/>
      <c r="AC44" s="554"/>
      <c r="AD44" s="554"/>
      <c r="AE44" s="554"/>
      <c r="AF44" s="554"/>
      <c r="AG44" s="554"/>
      <c r="AH44" s="554"/>
      <c r="AI44" s="557"/>
      <c r="AJ44" s="553" t="s">
        <v>404</v>
      </c>
      <c r="AK44" s="554"/>
      <c r="AL44" s="554"/>
      <c r="AM44" s="554"/>
      <c r="AN44" s="554"/>
      <c r="AO44" s="554"/>
      <c r="AP44" s="554"/>
      <c r="AQ44" s="554"/>
      <c r="AR44" s="554"/>
      <c r="AS44" s="554"/>
      <c r="AT44" s="554"/>
      <c r="AU44" s="554"/>
      <c r="AV44" s="557"/>
      <c r="AW44" s="553" t="s">
        <v>484</v>
      </c>
      <c r="AX44" s="554"/>
      <c r="AY44" s="554"/>
      <c r="AZ44" s="554"/>
      <c r="BA44" s="554"/>
      <c r="BB44" s="554"/>
      <c r="BC44" s="554"/>
      <c r="BD44" s="554"/>
      <c r="BE44" s="554"/>
      <c r="BF44" s="542" t="s">
        <v>499</v>
      </c>
      <c r="BG44" s="542"/>
      <c r="BH44" s="542"/>
      <c r="BI44" s="542"/>
      <c r="BJ44" s="542"/>
      <c r="BK44" s="542"/>
      <c r="BL44" s="542"/>
      <c r="BM44" s="542"/>
      <c r="BN44" s="542"/>
      <c r="BO44" s="542"/>
      <c r="BP44" s="542"/>
      <c r="BQ44" s="542"/>
      <c r="BR44" s="542"/>
      <c r="BS44" s="542"/>
      <c r="BT44" s="542"/>
      <c r="BU44" s="542"/>
      <c r="BV44" s="540">
        <f>Пож!G70</f>
        <v>0</v>
      </c>
      <c r="BW44" s="540"/>
      <c r="BX44" s="540"/>
      <c r="BY44" s="540"/>
      <c r="BZ44" s="540"/>
      <c r="CA44" s="540"/>
      <c r="CB44" s="540"/>
      <c r="CC44" s="540"/>
      <c r="CD44" s="540"/>
      <c r="CE44" s="540"/>
      <c r="CF44" s="540"/>
      <c r="CG44" s="540"/>
      <c r="CH44" s="540"/>
      <c r="CI44" s="540"/>
      <c r="CJ44" s="540"/>
      <c r="CK44" s="540"/>
      <c r="CL44" s="540"/>
      <c r="CM44" s="540"/>
      <c r="CN44" s="540"/>
      <c r="CO44" s="540"/>
      <c r="CP44" s="540"/>
      <c r="CQ44" s="540"/>
      <c r="CR44" s="540"/>
      <c r="CS44" s="540"/>
      <c r="CT44" s="540"/>
      <c r="CU44" s="540"/>
      <c r="CV44" s="540"/>
      <c r="CW44" s="540"/>
      <c r="CX44" s="540"/>
      <c r="CY44" s="540"/>
      <c r="CZ44" s="540"/>
      <c r="DA44" s="540"/>
      <c r="DB44" s="540">
        <v>1000</v>
      </c>
      <c r="DC44" s="540"/>
      <c r="DD44" s="540"/>
      <c r="DE44" s="540"/>
      <c r="DF44" s="540"/>
      <c r="DG44" s="540"/>
      <c r="DH44" s="540"/>
      <c r="DI44" s="540"/>
      <c r="DJ44" s="540"/>
      <c r="DK44" s="540"/>
      <c r="DL44" s="540"/>
      <c r="DM44" s="540"/>
      <c r="DN44" s="540"/>
      <c r="DO44" s="540"/>
      <c r="DP44" s="540"/>
      <c r="DQ44" s="540"/>
      <c r="DR44" s="540"/>
      <c r="DS44" s="540"/>
      <c r="DT44" s="540"/>
      <c r="DU44" s="540"/>
      <c r="DV44" s="540"/>
      <c r="DW44" s="540"/>
      <c r="DX44" s="540"/>
      <c r="DY44" s="540"/>
      <c r="DZ44" s="540"/>
      <c r="EA44" s="540"/>
      <c r="EB44" s="540"/>
      <c r="EC44" s="540"/>
      <c r="ED44" s="540"/>
      <c r="EE44" s="540"/>
      <c r="EF44" s="540"/>
      <c r="EG44" s="540"/>
      <c r="EH44" s="540">
        <v>1000</v>
      </c>
      <c r="EI44" s="540"/>
      <c r="EJ44" s="540"/>
      <c r="EK44" s="540"/>
      <c r="EL44" s="540"/>
      <c r="EM44" s="540"/>
      <c r="EN44" s="540"/>
      <c r="EO44" s="540"/>
      <c r="EP44" s="540"/>
      <c r="EQ44" s="540"/>
      <c r="ER44" s="540"/>
      <c r="ES44" s="540"/>
      <c r="ET44" s="540"/>
      <c r="EU44" s="540"/>
      <c r="EV44" s="540"/>
      <c r="EW44" s="540"/>
      <c r="EX44" s="540"/>
      <c r="EY44" s="540"/>
      <c r="EZ44" s="540"/>
      <c r="FA44" s="540"/>
      <c r="FB44" s="540"/>
      <c r="FC44" s="540"/>
      <c r="FD44" s="540"/>
      <c r="FE44" s="540"/>
      <c r="FF44" s="540"/>
      <c r="FG44" s="540"/>
      <c r="FH44" s="540"/>
      <c r="FI44" s="540"/>
      <c r="FJ44" s="540"/>
      <c r="FK44" s="540"/>
      <c r="FL44" s="540"/>
      <c r="FM44" s="556"/>
    </row>
    <row r="45" spans="1:169" s="429" customFormat="1" ht="11.25">
      <c r="A45" s="669"/>
      <c r="B45" s="670"/>
      <c r="C45" s="670"/>
      <c r="D45" s="670"/>
      <c r="E45" s="670"/>
      <c r="F45" s="670"/>
      <c r="G45" s="670"/>
      <c r="H45" s="670"/>
      <c r="I45" s="670"/>
      <c r="J45" s="670"/>
      <c r="K45" s="670"/>
      <c r="L45" s="697"/>
      <c r="M45" s="672"/>
      <c r="N45" s="672"/>
      <c r="O45" s="672"/>
      <c r="P45" s="674" t="s">
        <v>505</v>
      </c>
      <c r="Q45" s="555"/>
      <c r="R45" s="555"/>
      <c r="S45" s="555"/>
      <c r="T45" s="555"/>
      <c r="U45" s="555"/>
      <c r="V45" s="555"/>
      <c r="W45" s="555"/>
      <c r="X45" s="555"/>
      <c r="Y45" s="555"/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555"/>
      <c r="AK45" s="555"/>
      <c r="AL45" s="555"/>
      <c r="AM45" s="555"/>
      <c r="AN45" s="555"/>
      <c r="AO45" s="555"/>
      <c r="AP45" s="555"/>
      <c r="AQ45" s="555"/>
      <c r="AR45" s="555"/>
      <c r="AS45" s="555"/>
      <c r="AT45" s="555"/>
      <c r="AU45" s="555"/>
      <c r="AV45" s="555"/>
      <c r="AW45" s="555"/>
      <c r="AX45" s="555"/>
      <c r="AY45" s="555"/>
      <c r="AZ45" s="555"/>
      <c r="BA45" s="555"/>
      <c r="BB45" s="555"/>
      <c r="BC45" s="555"/>
      <c r="BD45" s="555"/>
      <c r="BE45" s="555"/>
      <c r="BF45" s="542"/>
      <c r="BG45" s="542"/>
      <c r="BH45" s="542"/>
      <c r="BI45" s="542"/>
      <c r="BJ45" s="542"/>
      <c r="BK45" s="542"/>
      <c r="BL45" s="542"/>
      <c r="BM45" s="542"/>
      <c r="BN45" s="542"/>
      <c r="BO45" s="542"/>
      <c r="BP45" s="542"/>
      <c r="BQ45" s="542"/>
      <c r="BR45" s="542"/>
      <c r="BS45" s="542"/>
      <c r="BT45" s="542"/>
      <c r="BU45" s="542"/>
      <c r="BV45" s="551">
        <f>SUM(BV42:CG44)</f>
        <v>94000</v>
      </c>
      <c r="BW45" s="551"/>
      <c r="BX45" s="551"/>
      <c r="BY45" s="551"/>
      <c r="BZ45" s="551"/>
      <c r="CA45" s="551"/>
      <c r="CB45" s="551"/>
      <c r="CC45" s="551"/>
      <c r="CD45" s="551"/>
      <c r="CE45" s="551"/>
      <c r="CF45" s="551"/>
      <c r="CG45" s="551"/>
      <c r="CH45" s="551" t="s">
        <v>506</v>
      </c>
      <c r="CI45" s="551"/>
      <c r="CJ45" s="551"/>
      <c r="CK45" s="551"/>
      <c r="CL45" s="551"/>
      <c r="CM45" s="551"/>
      <c r="CN45" s="551"/>
      <c r="CO45" s="551"/>
      <c r="CP45" s="551"/>
      <c r="CQ45" s="551"/>
      <c r="CR45" s="551" t="s">
        <v>506</v>
      </c>
      <c r="CS45" s="551"/>
      <c r="CT45" s="551"/>
      <c r="CU45" s="551"/>
      <c r="CV45" s="551"/>
      <c r="CW45" s="551"/>
      <c r="CX45" s="551"/>
      <c r="CY45" s="551"/>
      <c r="CZ45" s="551"/>
      <c r="DA45" s="551"/>
      <c r="DB45" s="551">
        <f>SUM(DB42:DM44)</f>
        <v>33000</v>
      </c>
      <c r="DC45" s="551"/>
      <c r="DD45" s="551"/>
      <c r="DE45" s="551"/>
      <c r="DF45" s="551"/>
      <c r="DG45" s="551"/>
      <c r="DH45" s="551"/>
      <c r="DI45" s="551"/>
      <c r="DJ45" s="551"/>
      <c r="DK45" s="551"/>
      <c r="DL45" s="551"/>
      <c r="DM45" s="551"/>
      <c r="DN45" s="551" t="s">
        <v>506</v>
      </c>
      <c r="DO45" s="551"/>
      <c r="DP45" s="551"/>
      <c r="DQ45" s="551"/>
      <c r="DR45" s="551"/>
      <c r="DS45" s="551"/>
      <c r="DT45" s="551"/>
      <c r="DU45" s="551"/>
      <c r="DV45" s="551"/>
      <c r="DW45" s="551"/>
      <c r="DX45" s="551" t="s">
        <v>506</v>
      </c>
      <c r="DY45" s="551"/>
      <c r="DZ45" s="551"/>
      <c r="EA45" s="551"/>
      <c r="EB45" s="551"/>
      <c r="EC45" s="551"/>
      <c r="ED45" s="551"/>
      <c r="EE45" s="551"/>
      <c r="EF45" s="551"/>
      <c r="EG45" s="551"/>
      <c r="EH45" s="551">
        <f>SUM(EH42:ES44)</f>
        <v>10000</v>
      </c>
      <c r="EI45" s="551"/>
      <c r="EJ45" s="551"/>
      <c r="EK45" s="551"/>
      <c r="EL45" s="551"/>
      <c r="EM45" s="551"/>
      <c r="EN45" s="551"/>
      <c r="EO45" s="551"/>
      <c r="EP45" s="551"/>
      <c r="EQ45" s="551"/>
      <c r="ER45" s="551"/>
      <c r="ES45" s="551"/>
      <c r="ET45" s="551" t="s">
        <v>506</v>
      </c>
      <c r="EU45" s="551"/>
      <c r="EV45" s="551"/>
      <c r="EW45" s="551"/>
      <c r="EX45" s="551"/>
      <c r="EY45" s="551"/>
      <c r="EZ45" s="551"/>
      <c r="FA45" s="551"/>
      <c r="FB45" s="551"/>
      <c r="FC45" s="551"/>
      <c r="FD45" s="551" t="s">
        <v>506</v>
      </c>
      <c r="FE45" s="551"/>
      <c r="FF45" s="551"/>
      <c r="FG45" s="551"/>
      <c r="FH45" s="551"/>
      <c r="FI45" s="551"/>
      <c r="FJ45" s="551"/>
      <c r="FK45" s="551"/>
      <c r="FL45" s="551"/>
      <c r="FM45" s="552"/>
    </row>
    <row r="46" spans="1:169" s="429" customFormat="1" ht="12.75" customHeight="1">
      <c r="A46" s="669" t="s">
        <v>148</v>
      </c>
      <c r="B46" s="670"/>
      <c r="C46" s="670"/>
      <c r="D46" s="670"/>
      <c r="E46" s="670"/>
      <c r="F46" s="670"/>
      <c r="G46" s="670"/>
      <c r="H46" s="670"/>
      <c r="I46" s="670"/>
      <c r="J46" s="670"/>
      <c r="K46" s="670"/>
      <c r="L46" s="670"/>
      <c r="M46" s="671">
        <v>106</v>
      </c>
      <c r="N46" s="672"/>
      <c r="O46" s="673"/>
      <c r="P46" s="553" t="s">
        <v>159</v>
      </c>
      <c r="Q46" s="554"/>
      <c r="R46" s="554"/>
      <c r="S46" s="554"/>
      <c r="T46" s="554"/>
      <c r="U46" s="554"/>
      <c r="V46" s="554"/>
      <c r="W46" s="554"/>
      <c r="X46" s="554"/>
      <c r="Y46" s="557"/>
      <c r="Z46" s="553" t="s">
        <v>269</v>
      </c>
      <c r="AA46" s="554"/>
      <c r="AB46" s="554"/>
      <c r="AC46" s="554"/>
      <c r="AD46" s="554"/>
      <c r="AE46" s="554"/>
      <c r="AF46" s="554"/>
      <c r="AG46" s="554"/>
      <c r="AH46" s="554"/>
      <c r="AI46" s="557"/>
      <c r="AJ46" s="553" t="s">
        <v>405</v>
      </c>
      <c r="AK46" s="554"/>
      <c r="AL46" s="554"/>
      <c r="AM46" s="554"/>
      <c r="AN46" s="554"/>
      <c r="AO46" s="554"/>
      <c r="AP46" s="554"/>
      <c r="AQ46" s="554"/>
      <c r="AR46" s="554"/>
      <c r="AS46" s="554"/>
      <c r="AT46" s="554"/>
      <c r="AU46" s="554"/>
      <c r="AV46" s="557"/>
      <c r="AW46" s="553" t="s">
        <v>476</v>
      </c>
      <c r="AX46" s="554"/>
      <c r="AY46" s="554"/>
      <c r="AZ46" s="554"/>
      <c r="BA46" s="554"/>
      <c r="BB46" s="554"/>
      <c r="BC46" s="554"/>
      <c r="BD46" s="554"/>
      <c r="BE46" s="554"/>
      <c r="BF46" s="542" t="s">
        <v>477</v>
      </c>
      <c r="BG46" s="542"/>
      <c r="BH46" s="542"/>
      <c r="BI46" s="542"/>
      <c r="BJ46" s="542"/>
      <c r="BK46" s="542"/>
      <c r="BL46" s="542"/>
      <c r="BM46" s="542"/>
      <c r="BN46" s="542"/>
      <c r="BO46" s="542"/>
      <c r="BP46" s="542"/>
      <c r="BQ46" s="542"/>
      <c r="BR46" s="542"/>
      <c r="BS46" s="542"/>
      <c r="BT46" s="542"/>
      <c r="BU46" s="542"/>
      <c r="BV46" s="540"/>
      <c r="BW46" s="540"/>
      <c r="BX46" s="540"/>
      <c r="BY46" s="540"/>
      <c r="BZ46" s="540"/>
      <c r="CA46" s="540"/>
      <c r="CB46" s="540"/>
      <c r="CC46" s="540"/>
      <c r="CD46" s="540"/>
      <c r="CE46" s="540"/>
      <c r="CF46" s="540"/>
      <c r="CG46" s="540"/>
      <c r="CH46" s="540"/>
      <c r="CI46" s="540"/>
      <c r="CJ46" s="540"/>
      <c r="CK46" s="540"/>
      <c r="CL46" s="540"/>
      <c r="CM46" s="540"/>
      <c r="CN46" s="540"/>
      <c r="CO46" s="540"/>
      <c r="CP46" s="540"/>
      <c r="CQ46" s="540"/>
      <c r="CR46" s="540"/>
      <c r="CS46" s="540"/>
      <c r="CT46" s="540"/>
      <c r="CU46" s="540"/>
      <c r="CV46" s="540"/>
      <c r="CW46" s="540"/>
      <c r="CX46" s="540"/>
      <c r="CY46" s="540"/>
      <c r="CZ46" s="540"/>
      <c r="DA46" s="540"/>
      <c r="DB46" s="540"/>
      <c r="DC46" s="540"/>
      <c r="DD46" s="540"/>
      <c r="DE46" s="540"/>
      <c r="DF46" s="540"/>
      <c r="DG46" s="540"/>
      <c r="DH46" s="540"/>
      <c r="DI46" s="540"/>
      <c r="DJ46" s="540"/>
      <c r="DK46" s="540"/>
      <c r="DL46" s="540"/>
      <c r="DM46" s="540"/>
      <c r="DN46" s="540"/>
      <c r="DO46" s="540"/>
      <c r="DP46" s="540"/>
      <c r="DQ46" s="540"/>
      <c r="DR46" s="540"/>
      <c r="DS46" s="540"/>
      <c r="DT46" s="540"/>
      <c r="DU46" s="540"/>
      <c r="DV46" s="540"/>
      <c r="DW46" s="540"/>
      <c r="DX46" s="540"/>
      <c r="DY46" s="540"/>
      <c r="DZ46" s="540"/>
      <c r="EA46" s="540"/>
      <c r="EB46" s="540"/>
      <c r="EC46" s="540"/>
      <c r="ED46" s="540"/>
      <c r="EE46" s="540"/>
      <c r="EF46" s="540"/>
      <c r="EG46" s="540"/>
      <c r="EH46" s="540"/>
      <c r="EI46" s="540"/>
      <c r="EJ46" s="540"/>
      <c r="EK46" s="540"/>
      <c r="EL46" s="540"/>
      <c r="EM46" s="540"/>
      <c r="EN46" s="540"/>
      <c r="EO46" s="540"/>
      <c r="EP46" s="540"/>
      <c r="EQ46" s="540"/>
      <c r="ER46" s="540"/>
      <c r="ES46" s="540"/>
      <c r="ET46" s="540"/>
      <c r="EU46" s="540"/>
      <c r="EV46" s="540"/>
      <c r="EW46" s="540"/>
      <c r="EX46" s="540"/>
      <c r="EY46" s="540"/>
      <c r="EZ46" s="540"/>
      <c r="FA46" s="540"/>
      <c r="FB46" s="540"/>
      <c r="FC46" s="540"/>
      <c r="FD46" s="540"/>
      <c r="FE46" s="540"/>
      <c r="FF46" s="540"/>
      <c r="FG46" s="540"/>
      <c r="FH46" s="540"/>
      <c r="FI46" s="540"/>
      <c r="FJ46" s="540"/>
      <c r="FK46" s="540"/>
      <c r="FL46" s="540"/>
      <c r="FM46" s="556"/>
    </row>
    <row r="47" spans="1:169" s="429" customFormat="1" ht="12.75" customHeight="1">
      <c r="A47" s="669" t="s">
        <v>149</v>
      </c>
      <c r="B47" s="670"/>
      <c r="C47" s="670"/>
      <c r="D47" s="670"/>
      <c r="E47" s="670"/>
      <c r="F47" s="670"/>
      <c r="G47" s="670"/>
      <c r="H47" s="670"/>
      <c r="I47" s="670"/>
      <c r="J47" s="670"/>
      <c r="K47" s="670"/>
      <c r="L47" s="670"/>
      <c r="M47" s="671">
        <v>106</v>
      </c>
      <c r="N47" s="672"/>
      <c r="O47" s="673"/>
      <c r="P47" s="553" t="s">
        <v>159</v>
      </c>
      <c r="Q47" s="554"/>
      <c r="R47" s="554"/>
      <c r="S47" s="554"/>
      <c r="T47" s="554"/>
      <c r="U47" s="554"/>
      <c r="V47" s="554"/>
      <c r="W47" s="554"/>
      <c r="X47" s="554"/>
      <c r="Y47" s="557"/>
      <c r="Z47" s="553" t="s">
        <v>269</v>
      </c>
      <c r="AA47" s="554"/>
      <c r="AB47" s="554"/>
      <c r="AC47" s="554"/>
      <c r="AD47" s="554"/>
      <c r="AE47" s="554"/>
      <c r="AF47" s="554"/>
      <c r="AG47" s="554"/>
      <c r="AH47" s="554"/>
      <c r="AI47" s="557"/>
      <c r="AJ47" s="553" t="s">
        <v>405</v>
      </c>
      <c r="AK47" s="554"/>
      <c r="AL47" s="554"/>
      <c r="AM47" s="554"/>
      <c r="AN47" s="554"/>
      <c r="AO47" s="554"/>
      <c r="AP47" s="554"/>
      <c r="AQ47" s="554"/>
      <c r="AR47" s="554"/>
      <c r="AS47" s="554"/>
      <c r="AT47" s="554"/>
      <c r="AU47" s="554"/>
      <c r="AV47" s="557"/>
      <c r="AW47" s="553" t="s">
        <v>482</v>
      </c>
      <c r="AX47" s="554"/>
      <c r="AY47" s="554"/>
      <c r="AZ47" s="554"/>
      <c r="BA47" s="554"/>
      <c r="BB47" s="554"/>
      <c r="BC47" s="554"/>
      <c r="BD47" s="554"/>
      <c r="BE47" s="554"/>
      <c r="BF47" s="542" t="s">
        <v>483</v>
      </c>
      <c r="BG47" s="542"/>
      <c r="BH47" s="542"/>
      <c r="BI47" s="542"/>
      <c r="BJ47" s="542"/>
      <c r="BK47" s="542"/>
      <c r="BL47" s="542"/>
      <c r="BM47" s="542"/>
      <c r="BN47" s="542"/>
      <c r="BO47" s="542"/>
      <c r="BP47" s="542"/>
      <c r="BQ47" s="542"/>
      <c r="BR47" s="542"/>
      <c r="BS47" s="542"/>
      <c r="BT47" s="542"/>
      <c r="BU47" s="542"/>
      <c r="BV47" s="540"/>
      <c r="BW47" s="540"/>
      <c r="BX47" s="540"/>
      <c r="BY47" s="540"/>
      <c r="BZ47" s="540"/>
      <c r="CA47" s="540"/>
      <c r="CB47" s="540"/>
      <c r="CC47" s="540"/>
      <c r="CD47" s="540"/>
      <c r="CE47" s="540"/>
      <c r="CF47" s="540"/>
      <c r="CG47" s="540"/>
      <c r="CH47" s="540"/>
      <c r="CI47" s="540"/>
      <c r="CJ47" s="540"/>
      <c r="CK47" s="540"/>
      <c r="CL47" s="540"/>
      <c r="CM47" s="540"/>
      <c r="CN47" s="540"/>
      <c r="CO47" s="540"/>
      <c r="CP47" s="540"/>
      <c r="CQ47" s="540"/>
      <c r="CR47" s="540"/>
      <c r="CS47" s="540"/>
      <c r="CT47" s="540"/>
      <c r="CU47" s="540"/>
      <c r="CV47" s="540"/>
      <c r="CW47" s="540"/>
      <c r="CX47" s="540"/>
      <c r="CY47" s="540"/>
      <c r="CZ47" s="540"/>
      <c r="DA47" s="540"/>
      <c r="DB47" s="540"/>
      <c r="DC47" s="540"/>
      <c r="DD47" s="540"/>
      <c r="DE47" s="540"/>
      <c r="DF47" s="540"/>
      <c r="DG47" s="540"/>
      <c r="DH47" s="540"/>
      <c r="DI47" s="540"/>
      <c r="DJ47" s="540"/>
      <c r="DK47" s="540"/>
      <c r="DL47" s="540"/>
      <c r="DM47" s="540"/>
      <c r="DN47" s="540"/>
      <c r="DO47" s="540"/>
      <c r="DP47" s="540"/>
      <c r="DQ47" s="540"/>
      <c r="DR47" s="540"/>
      <c r="DS47" s="540"/>
      <c r="DT47" s="540"/>
      <c r="DU47" s="540"/>
      <c r="DV47" s="540"/>
      <c r="DW47" s="540"/>
      <c r="DX47" s="540"/>
      <c r="DY47" s="540"/>
      <c r="DZ47" s="540"/>
      <c r="EA47" s="540"/>
      <c r="EB47" s="540"/>
      <c r="EC47" s="540"/>
      <c r="ED47" s="540"/>
      <c r="EE47" s="540"/>
      <c r="EF47" s="540"/>
      <c r="EG47" s="540"/>
      <c r="EH47" s="540"/>
      <c r="EI47" s="540"/>
      <c r="EJ47" s="540"/>
      <c r="EK47" s="540"/>
      <c r="EL47" s="540"/>
      <c r="EM47" s="540"/>
      <c r="EN47" s="540"/>
      <c r="EO47" s="540"/>
      <c r="EP47" s="540"/>
      <c r="EQ47" s="540"/>
      <c r="ER47" s="540"/>
      <c r="ES47" s="540"/>
      <c r="ET47" s="540"/>
      <c r="EU47" s="540"/>
      <c r="EV47" s="540"/>
      <c r="EW47" s="540"/>
      <c r="EX47" s="540"/>
      <c r="EY47" s="540"/>
      <c r="EZ47" s="540"/>
      <c r="FA47" s="540"/>
      <c r="FB47" s="540"/>
      <c r="FC47" s="540"/>
      <c r="FD47" s="540"/>
      <c r="FE47" s="540"/>
      <c r="FF47" s="540"/>
      <c r="FG47" s="540"/>
      <c r="FH47" s="540"/>
      <c r="FI47" s="540"/>
      <c r="FJ47" s="540"/>
      <c r="FK47" s="540"/>
      <c r="FL47" s="540"/>
      <c r="FM47" s="556"/>
    </row>
    <row r="48" spans="1:169" s="429" customFormat="1" ht="12.75" customHeight="1" thickBot="1">
      <c r="A48" s="669" t="s">
        <v>533</v>
      </c>
      <c r="B48" s="670"/>
      <c r="C48" s="670"/>
      <c r="D48" s="670"/>
      <c r="E48" s="670"/>
      <c r="F48" s="670"/>
      <c r="G48" s="670"/>
      <c r="H48" s="670"/>
      <c r="I48" s="670"/>
      <c r="J48" s="670"/>
      <c r="K48" s="670"/>
      <c r="L48" s="670"/>
      <c r="M48" s="701">
        <v>106</v>
      </c>
      <c r="N48" s="702"/>
      <c r="O48" s="703"/>
      <c r="P48" s="553" t="s">
        <v>159</v>
      </c>
      <c r="Q48" s="554"/>
      <c r="R48" s="554"/>
      <c r="S48" s="554"/>
      <c r="T48" s="554"/>
      <c r="U48" s="554"/>
      <c r="V48" s="554"/>
      <c r="W48" s="554"/>
      <c r="X48" s="554"/>
      <c r="Y48" s="557"/>
      <c r="Z48" s="553" t="s">
        <v>269</v>
      </c>
      <c r="AA48" s="554"/>
      <c r="AB48" s="554"/>
      <c r="AC48" s="554"/>
      <c r="AD48" s="554"/>
      <c r="AE48" s="554"/>
      <c r="AF48" s="554"/>
      <c r="AG48" s="554"/>
      <c r="AH48" s="554"/>
      <c r="AI48" s="557"/>
      <c r="AJ48" s="553" t="s">
        <v>405</v>
      </c>
      <c r="AK48" s="554"/>
      <c r="AL48" s="554"/>
      <c r="AM48" s="554"/>
      <c r="AN48" s="554"/>
      <c r="AO48" s="554"/>
      <c r="AP48" s="554"/>
      <c r="AQ48" s="554"/>
      <c r="AR48" s="554"/>
      <c r="AS48" s="554"/>
      <c r="AT48" s="554"/>
      <c r="AU48" s="554"/>
      <c r="AV48" s="557"/>
      <c r="AW48" s="553" t="s">
        <v>507</v>
      </c>
      <c r="AX48" s="554"/>
      <c r="AY48" s="554"/>
      <c r="AZ48" s="554"/>
      <c r="BA48" s="554"/>
      <c r="BB48" s="554"/>
      <c r="BC48" s="554"/>
      <c r="BD48" s="554"/>
      <c r="BE48" s="554"/>
      <c r="BF48" s="542" t="s">
        <v>508</v>
      </c>
      <c r="BG48" s="542"/>
      <c r="BH48" s="542"/>
      <c r="BI48" s="542"/>
      <c r="BJ48" s="542"/>
      <c r="BK48" s="542"/>
      <c r="BL48" s="542"/>
      <c r="BM48" s="542"/>
      <c r="BN48" s="542"/>
      <c r="BO48" s="542"/>
      <c r="BP48" s="542"/>
      <c r="BQ48" s="542"/>
      <c r="BR48" s="542"/>
      <c r="BS48" s="542"/>
      <c r="BT48" s="542"/>
      <c r="BU48" s="542"/>
      <c r="BV48" s="540"/>
      <c r="BW48" s="540"/>
      <c r="BX48" s="540"/>
      <c r="BY48" s="540"/>
      <c r="BZ48" s="540"/>
      <c r="CA48" s="540"/>
      <c r="CB48" s="540"/>
      <c r="CC48" s="540"/>
      <c r="CD48" s="540"/>
      <c r="CE48" s="540"/>
      <c r="CF48" s="540"/>
      <c r="CG48" s="540"/>
      <c r="CH48" s="540"/>
      <c r="CI48" s="540"/>
      <c r="CJ48" s="540"/>
      <c r="CK48" s="540"/>
      <c r="CL48" s="540"/>
      <c r="CM48" s="540"/>
      <c r="CN48" s="540"/>
      <c r="CO48" s="540"/>
      <c r="CP48" s="540"/>
      <c r="CQ48" s="540"/>
      <c r="CR48" s="540"/>
      <c r="CS48" s="540"/>
      <c r="CT48" s="540"/>
      <c r="CU48" s="540"/>
      <c r="CV48" s="540"/>
      <c r="CW48" s="540"/>
      <c r="CX48" s="540"/>
      <c r="CY48" s="540"/>
      <c r="CZ48" s="540"/>
      <c r="DA48" s="540"/>
      <c r="DB48" s="540"/>
      <c r="DC48" s="540"/>
      <c r="DD48" s="540"/>
      <c r="DE48" s="540"/>
      <c r="DF48" s="540"/>
      <c r="DG48" s="540"/>
      <c r="DH48" s="540"/>
      <c r="DI48" s="540"/>
      <c r="DJ48" s="540"/>
      <c r="DK48" s="540"/>
      <c r="DL48" s="540"/>
      <c r="DM48" s="540"/>
      <c r="DN48" s="540"/>
      <c r="DO48" s="540"/>
      <c r="DP48" s="540"/>
      <c r="DQ48" s="540"/>
      <c r="DR48" s="540"/>
      <c r="DS48" s="540"/>
      <c r="DT48" s="540"/>
      <c r="DU48" s="540"/>
      <c r="DV48" s="540"/>
      <c r="DW48" s="540"/>
      <c r="DX48" s="540"/>
      <c r="DY48" s="540"/>
      <c r="DZ48" s="540"/>
      <c r="EA48" s="540"/>
      <c r="EB48" s="540"/>
      <c r="EC48" s="540"/>
      <c r="ED48" s="540"/>
      <c r="EE48" s="540"/>
      <c r="EF48" s="540"/>
      <c r="EG48" s="540"/>
      <c r="EH48" s="540"/>
      <c r="EI48" s="540"/>
      <c r="EJ48" s="540"/>
      <c r="EK48" s="540"/>
      <c r="EL48" s="540"/>
      <c r="EM48" s="540"/>
      <c r="EN48" s="540"/>
      <c r="EO48" s="540"/>
      <c r="EP48" s="540"/>
      <c r="EQ48" s="540"/>
      <c r="ER48" s="540"/>
      <c r="ES48" s="540"/>
      <c r="ET48" s="540"/>
      <c r="EU48" s="540"/>
      <c r="EV48" s="540"/>
      <c r="EW48" s="540"/>
      <c r="EX48" s="540"/>
      <c r="EY48" s="540"/>
      <c r="EZ48" s="540"/>
      <c r="FA48" s="540"/>
      <c r="FB48" s="540"/>
      <c r="FC48" s="540"/>
      <c r="FD48" s="540"/>
      <c r="FE48" s="540"/>
      <c r="FF48" s="540"/>
      <c r="FG48" s="540"/>
      <c r="FH48" s="540"/>
      <c r="FI48" s="540"/>
      <c r="FJ48" s="540"/>
      <c r="FK48" s="540"/>
      <c r="FL48" s="540"/>
      <c r="FM48" s="556"/>
    </row>
    <row r="49" spans="1:169" s="429" customFormat="1" ht="11.25">
      <c r="A49" s="669"/>
      <c r="B49" s="670"/>
      <c r="C49" s="670"/>
      <c r="D49" s="670"/>
      <c r="E49" s="670"/>
      <c r="F49" s="670"/>
      <c r="G49" s="670"/>
      <c r="H49" s="670"/>
      <c r="I49" s="670"/>
      <c r="J49" s="670"/>
      <c r="K49" s="670"/>
      <c r="L49" s="697"/>
      <c r="M49" s="672"/>
      <c r="N49" s="672"/>
      <c r="O49" s="672"/>
      <c r="P49" s="674" t="s">
        <v>505</v>
      </c>
      <c r="Q49" s="555"/>
      <c r="R49" s="555"/>
      <c r="S49" s="555"/>
      <c r="T49" s="555"/>
      <c r="U49" s="555"/>
      <c r="V49" s="555"/>
      <c r="W49" s="555"/>
      <c r="X49" s="555"/>
      <c r="Y49" s="555"/>
      <c r="Z49" s="555"/>
      <c r="AA49" s="555"/>
      <c r="AB49" s="555"/>
      <c r="AC49" s="555"/>
      <c r="AD49" s="555"/>
      <c r="AE49" s="555"/>
      <c r="AF49" s="555"/>
      <c r="AG49" s="555"/>
      <c r="AH49" s="555"/>
      <c r="AI49" s="555"/>
      <c r="AJ49" s="555"/>
      <c r="AK49" s="555"/>
      <c r="AL49" s="555"/>
      <c r="AM49" s="555"/>
      <c r="AN49" s="555"/>
      <c r="AO49" s="555"/>
      <c r="AP49" s="555"/>
      <c r="AQ49" s="555"/>
      <c r="AR49" s="555"/>
      <c r="AS49" s="555"/>
      <c r="AT49" s="555"/>
      <c r="AU49" s="555"/>
      <c r="AV49" s="555"/>
      <c r="AW49" s="555"/>
      <c r="AX49" s="555"/>
      <c r="AY49" s="555"/>
      <c r="AZ49" s="555"/>
      <c r="BA49" s="555"/>
      <c r="BB49" s="555"/>
      <c r="BC49" s="555"/>
      <c r="BD49" s="555"/>
      <c r="BE49" s="555"/>
      <c r="BF49" s="542"/>
      <c r="BG49" s="542"/>
      <c r="BH49" s="542"/>
      <c r="BI49" s="542"/>
      <c r="BJ49" s="542"/>
      <c r="BK49" s="542"/>
      <c r="BL49" s="542"/>
      <c r="BM49" s="542"/>
      <c r="BN49" s="542"/>
      <c r="BO49" s="542"/>
      <c r="BP49" s="542"/>
      <c r="BQ49" s="542"/>
      <c r="BR49" s="542"/>
      <c r="BS49" s="542"/>
      <c r="BT49" s="542"/>
      <c r="BU49" s="542"/>
      <c r="BV49" s="551">
        <f>SUM(BV46:CG48)</f>
        <v>0</v>
      </c>
      <c r="BW49" s="551"/>
      <c r="BX49" s="551"/>
      <c r="BY49" s="551"/>
      <c r="BZ49" s="551"/>
      <c r="CA49" s="551"/>
      <c r="CB49" s="551"/>
      <c r="CC49" s="551"/>
      <c r="CD49" s="551"/>
      <c r="CE49" s="551"/>
      <c r="CF49" s="551"/>
      <c r="CG49" s="551"/>
      <c r="CH49" s="551" t="s">
        <v>506</v>
      </c>
      <c r="CI49" s="551"/>
      <c r="CJ49" s="551"/>
      <c r="CK49" s="551"/>
      <c r="CL49" s="551"/>
      <c r="CM49" s="551"/>
      <c r="CN49" s="551"/>
      <c r="CO49" s="551"/>
      <c r="CP49" s="551"/>
      <c r="CQ49" s="551"/>
      <c r="CR49" s="551" t="s">
        <v>506</v>
      </c>
      <c r="CS49" s="551"/>
      <c r="CT49" s="551"/>
      <c r="CU49" s="551"/>
      <c r="CV49" s="551"/>
      <c r="CW49" s="551"/>
      <c r="CX49" s="551"/>
      <c r="CY49" s="551"/>
      <c r="CZ49" s="551"/>
      <c r="DA49" s="551"/>
      <c r="DB49" s="551">
        <f>SUM(DB46:DM48)</f>
        <v>0</v>
      </c>
      <c r="DC49" s="551"/>
      <c r="DD49" s="551"/>
      <c r="DE49" s="551"/>
      <c r="DF49" s="551"/>
      <c r="DG49" s="551"/>
      <c r="DH49" s="551"/>
      <c r="DI49" s="551"/>
      <c r="DJ49" s="551"/>
      <c r="DK49" s="551"/>
      <c r="DL49" s="551"/>
      <c r="DM49" s="551"/>
      <c r="DN49" s="551" t="s">
        <v>506</v>
      </c>
      <c r="DO49" s="551"/>
      <c r="DP49" s="551"/>
      <c r="DQ49" s="551"/>
      <c r="DR49" s="551"/>
      <c r="DS49" s="551"/>
      <c r="DT49" s="551"/>
      <c r="DU49" s="551"/>
      <c r="DV49" s="551"/>
      <c r="DW49" s="551"/>
      <c r="DX49" s="551" t="s">
        <v>506</v>
      </c>
      <c r="DY49" s="551"/>
      <c r="DZ49" s="551"/>
      <c r="EA49" s="551"/>
      <c r="EB49" s="551"/>
      <c r="EC49" s="551"/>
      <c r="ED49" s="551"/>
      <c r="EE49" s="551"/>
      <c r="EF49" s="551"/>
      <c r="EG49" s="551"/>
      <c r="EH49" s="551">
        <f>SUM(EH46:ES48)</f>
        <v>0</v>
      </c>
      <c r="EI49" s="551"/>
      <c r="EJ49" s="551"/>
      <c r="EK49" s="551"/>
      <c r="EL49" s="551"/>
      <c r="EM49" s="551"/>
      <c r="EN49" s="551"/>
      <c r="EO49" s="551"/>
      <c r="EP49" s="551"/>
      <c r="EQ49" s="551"/>
      <c r="ER49" s="551"/>
      <c r="ES49" s="551"/>
      <c r="ET49" s="551" t="s">
        <v>506</v>
      </c>
      <c r="EU49" s="551"/>
      <c r="EV49" s="551"/>
      <c r="EW49" s="551"/>
      <c r="EX49" s="551"/>
      <c r="EY49" s="551"/>
      <c r="EZ49" s="551"/>
      <c r="FA49" s="551"/>
      <c r="FB49" s="551"/>
      <c r="FC49" s="551"/>
      <c r="FD49" s="551" t="s">
        <v>506</v>
      </c>
      <c r="FE49" s="551"/>
      <c r="FF49" s="551"/>
      <c r="FG49" s="551"/>
      <c r="FH49" s="551"/>
      <c r="FI49" s="551"/>
      <c r="FJ49" s="551"/>
      <c r="FK49" s="551"/>
      <c r="FL49" s="551"/>
      <c r="FM49" s="552"/>
    </row>
    <row r="50" spans="1:169" s="429" customFormat="1" ht="12.75" customHeight="1">
      <c r="A50" s="669" t="s">
        <v>148</v>
      </c>
      <c r="B50" s="670"/>
      <c r="C50" s="670"/>
      <c r="D50" s="670"/>
      <c r="E50" s="670"/>
      <c r="F50" s="670"/>
      <c r="G50" s="670"/>
      <c r="H50" s="670"/>
      <c r="I50" s="670"/>
      <c r="J50" s="670"/>
      <c r="K50" s="670"/>
      <c r="L50" s="670"/>
      <c r="M50" s="671">
        <v>106</v>
      </c>
      <c r="N50" s="672"/>
      <c r="O50" s="673"/>
      <c r="P50" s="553" t="s">
        <v>159</v>
      </c>
      <c r="Q50" s="554"/>
      <c r="R50" s="554"/>
      <c r="S50" s="554"/>
      <c r="T50" s="554"/>
      <c r="U50" s="554"/>
      <c r="V50" s="554"/>
      <c r="W50" s="554"/>
      <c r="X50" s="554"/>
      <c r="Y50" s="557"/>
      <c r="Z50" s="553" t="s">
        <v>269</v>
      </c>
      <c r="AA50" s="554"/>
      <c r="AB50" s="554"/>
      <c r="AC50" s="554"/>
      <c r="AD50" s="554"/>
      <c r="AE50" s="554"/>
      <c r="AF50" s="554"/>
      <c r="AG50" s="554"/>
      <c r="AH50" s="554"/>
      <c r="AI50" s="557"/>
      <c r="AJ50" s="553" t="s">
        <v>406</v>
      </c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7"/>
      <c r="AW50" s="553" t="s">
        <v>476</v>
      </c>
      <c r="AX50" s="554"/>
      <c r="AY50" s="554"/>
      <c r="AZ50" s="554"/>
      <c r="BA50" s="554"/>
      <c r="BB50" s="554"/>
      <c r="BC50" s="554"/>
      <c r="BD50" s="554"/>
      <c r="BE50" s="554"/>
      <c r="BF50" s="542" t="s">
        <v>477</v>
      </c>
      <c r="BG50" s="542"/>
      <c r="BH50" s="542"/>
      <c r="BI50" s="542"/>
      <c r="BJ50" s="542"/>
      <c r="BK50" s="542"/>
      <c r="BL50" s="542"/>
      <c r="BM50" s="542"/>
      <c r="BN50" s="542"/>
      <c r="BO50" s="542"/>
      <c r="BP50" s="542"/>
      <c r="BQ50" s="542"/>
      <c r="BR50" s="542"/>
      <c r="BS50" s="542"/>
      <c r="BT50" s="542"/>
      <c r="BU50" s="542"/>
      <c r="BV50" s="540"/>
      <c r="BW50" s="540"/>
      <c r="BX50" s="540"/>
      <c r="BY50" s="540"/>
      <c r="BZ50" s="540"/>
      <c r="CA50" s="540"/>
      <c r="CB50" s="540"/>
      <c r="CC50" s="540"/>
      <c r="CD50" s="540"/>
      <c r="CE50" s="540"/>
      <c r="CF50" s="540"/>
      <c r="CG50" s="540"/>
      <c r="CH50" s="540"/>
      <c r="CI50" s="540"/>
      <c r="CJ50" s="540"/>
      <c r="CK50" s="540"/>
      <c r="CL50" s="540"/>
      <c r="CM50" s="540"/>
      <c r="CN50" s="540"/>
      <c r="CO50" s="540"/>
      <c r="CP50" s="540"/>
      <c r="CQ50" s="540"/>
      <c r="CR50" s="540"/>
      <c r="CS50" s="540"/>
      <c r="CT50" s="540"/>
      <c r="CU50" s="540"/>
      <c r="CV50" s="540"/>
      <c r="CW50" s="540"/>
      <c r="CX50" s="540"/>
      <c r="CY50" s="540"/>
      <c r="CZ50" s="540"/>
      <c r="DA50" s="540"/>
      <c r="DB50" s="540"/>
      <c r="DC50" s="540"/>
      <c r="DD50" s="540"/>
      <c r="DE50" s="540"/>
      <c r="DF50" s="540"/>
      <c r="DG50" s="540"/>
      <c r="DH50" s="540"/>
      <c r="DI50" s="540"/>
      <c r="DJ50" s="540"/>
      <c r="DK50" s="540"/>
      <c r="DL50" s="540"/>
      <c r="DM50" s="540"/>
      <c r="DN50" s="540"/>
      <c r="DO50" s="540"/>
      <c r="DP50" s="540"/>
      <c r="DQ50" s="540"/>
      <c r="DR50" s="540"/>
      <c r="DS50" s="540"/>
      <c r="DT50" s="540"/>
      <c r="DU50" s="540"/>
      <c r="DV50" s="540"/>
      <c r="DW50" s="540"/>
      <c r="DX50" s="540"/>
      <c r="DY50" s="540"/>
      <c r="DZ50" s="540"/>
      <c r="EA50" s="540"/>
      <c r="EB50" s="540"/>
      <c r="EC50" s="540"/>
      <c r="ED50" s="540"/>
      <c r="EE50" s="540"/>
      <c r="EF50" s="540"/>
      <c r="EG50" s="540"/>
      <c r="EH50" s="540"/>
      <c r="EI50" s="540"/>
      <c r="EJ50" s="540"/>
      <c r="EK50" s="540"/>
      <c r="EL50" s="540"/>
      <c r="EM50" s="540"/>
      <c r="EN50" s="540"/>
      <c r="EO50" s="540"/>
      <c r="EP50" s="540"/>
      <c r="EQ50" s="540"/>
      <c r="ER50" s="540"/>
      <c r="ES50" s="540"/>
      <c r="ET50" s="540"/>
      <c r="EU50" s="540"/>
      <c r="EV50" s="540"/>
      <c r="EW50" s="540"/>
      <c r="EX50" s="540"/>
      <c r="EY50" s="540"/>
      <c r="EZ50" s="540"/>
      <c r="FA50" s="540"/>
      <c r="FB50" s="540"/>
      <c r="FC50" s="540"/>
      <c r="FD50" s="540"/>
      <c r="FE50" s="540"/>
      <c r="FF50" s="540"/>
      <c r="FG50" s="540"/>
      <c r="FH50" s="540"/>
      <c r="FI50" s="540"/>
      <c r="FJ50" s="540"/>
      <c r="FK50" s="540"/>
      <c r="FL50" s="540"/>
      <c r="FM50" s="556"/>
    </row>
    <row r="51" spans="1:169" s="429" customFormat="1" ht="12.75" customHeight="1" thickBot="1">
      <c r="A51" s="669" t="s">
        <v>149</v>
      </c>
      <c r="B51" s="670"/>
      <c r="C51" s="670"/>
      <c r="D51" s="670"/>
      <c r="E51" s="670"/>
      <c r="F51" s="670"/>
      <c r="G51" s="670"/>
      <c r="H51" s="670"/>
      <c r="I51" s="670"/>
      <c r="J51" s="670"/>
      <c r="K51" s="670"/>
      <c r="L51" s="670"/>
      <c r="M51" s="701">
        <v>106</v>
      </c>
      <c r="N51" s="702"/>
      <c r="O51" s="703"/>
      <c r="P51" s="553" t="s">
        <v>159</v>
      </c>
      <c r="Q51" s="554"/>
      <c r="R51" s="554"/>
      <c r="S51" s="554"/>
      <c r="T51" s="554"/>
      <c r="U51" s="554"/>
      <c r="V51" s="554"/>
      <c r="W51" s="554"/>
      <c r="X51" s="554"/>
      <c r="Y51" s="557"/>
      <c r="Z51" s="553" t="s">
        <v>269</v>
      </c>
      <c r="AA51" s="554"/>
      <c r="AB51" s="554"/>
      <c r="AC51" s="554"/>
      <c r="AD51" s="554"/>
      <c r="AE51" s="554"/>
      <c r="AF51" s="554"/>
      <c r="AG51" s="554"/>
      <c r="AH51" s="554"/>
      <c r="AI51" s="557"/>
      <c r="AJ51" s="553" t="s">
        <v>406</v>
      </c>
      <c r="AK51" s="554"/>
      <c r="AL51" s="554"/>
      <c r="AM51" s="554"/>
      <c r="AN51" s="554"/>
      <c r="AO51" s="554"/>
      <c r="AP51" s="554"/>
      <c r="AQ51" s="554"/>
      <c r="AR51" s="554"/>
      <c r="AS51" s="554"/>
      <c r="AT51" s="554"/>
      <c r="AU51" s="554"/>
      <c r="AV51" s="557"/>
      <c r="AW51" s="553" t="s">
        <v>482</v>
      </c>
      <c r="AX51" s="554"/>
      <c r="AY51" s="554"/>
      <c r="AZ51" s="554"/>
      <c r="BA51" s="554"/>
      <c r="BB51" s="554"/>
      <c r="BC51" s="554"/>
      <c r="BD51" s="554"/>
      <c r="BE51" s="554"/>
      <c r="BF51" s="542" t="s">
        <v>483</v>
      </c>
      <c r="BG51" s="542"/>
      <c r="BH51" s="542"/>
      <c r="BI51" s="542"/>
      <c r="BJ51" s="542"/>
      <c r="BK51" s="542"/>
      <c r="BL51" s="542"/>
      <c r="BM51" s="542"/>
      <c r="BN51" s="542"/>
      <c r="BO51" s="542"/>
      <c r="BP51" s="542"/>
      <c r="BQ51" s="542"/>
      <c r="BR51" s="542"/>
      <c r="BS51" s="542"/>
      <c r="BT51" s="542"/>
      <c r="BU51" s="542"/>
      <c r="BV51" s="540"/>
      <c r="BW51" s="540"/>
      <c r="BX51" s="540"/>
      <c r="BY51" s="540"/>
      <c r="BZ51" s="540"/>
      <c r="CA51" s="540"/>
      <c r="CB51" s="540"/>
      <c r="CC51" s="540"/>
      <c r="CD51" s="540"/>
      <c r="CE51" s="540"/>
      <c r="CF51" s="540"/>
      <c r="CG51" s="540"/>
      <c r="CH51" s="540"/>
      <c r="CI51" s="540"/>
      <c r="CJ51" s="540"/>
      <c r="CK51" s="540"/>
      <c r="CL51" s="540"/>
      <c r="CM51" s="540"/>
      <c r="CN51" s="540"/>
      <c r="CO51" s="540"/>
      <c r="CP51" s="540"/>
      <c r="CQ51" s="540"/>
      <c r="CR51" s="540"/>
      <c r="CS51" s="540"/>
      <c r="CT51" s="540"/>
      <c r="CU51" s="540"/>
      <c r="CV51" s="540"/>
      <c r="CW51" s="540"/>
      <c r="CX51" s="540"/>
      <c r="CY51" s="540"/>
      <c r="CZ51" s="540"/>
      <c r="DA51" s="540"/>
      <c r="DB51" s="540"/>
      <c r="DC51" s="540"/>
      <c r="DD51" s="540"/>
      <c r="DE51" s="540"/>
      <c r="DF51" s="540"/>
      <c r="DG51" s="540"/>
      <c r="DH51" s="540"/>
      <c r="DI51" s="540"/>
      <c r="DJ51" s="540"/>
      <c r="DK51" s="540"/>
      <c r="DL51" s="540"/>
      <c r="DM51" s="540"/>
      <c r="DN51" s="540"/>
      <c r="DO51" s="540"/>
      <c r="DP51" s="540"/>
      <c r="DQ51" s="540"/>
      <c r="DR51" s="540"/>
      <c r="DS51" s="540"/>
      <c r="DT51" s="540"/>
      <c r="DU51" s="540"/>
      <c r="DV51" s="540"/>
      <c r="DW51" s="540"/>
      <c r="DX51" s="540"/>
      <c r="DY51" s="540"/>
      <c r="DZ51" s="540"/>
      <c r="EA51" s="540"/>
      <c r="EB51" s="540"/>
      <c r="EC51" s="540"/>
      <c r="ED51" s="540"/>
      <c r="EE51" s="540"/>
      <c r="EF51" s="540"/>
      <c r="EG51" s="540"/>
      <c r="EH51" s="540"/>
      <c r="EI51" s="540"/>
      <c r="EJ51" s="540"/>
      <c r="EK51" s="540"/>
      <c r="EL51" s="540"/>
      <c r="EM51" s="540"/>
      <c r="EN51" s="540"/>
      <c r="EO51" s="540"/>
      <c r="EP51" s="540"/>
      <c r="EQ51" s="540"/>
      <c r="ER51" s="540"/>
      <c r="ES51" s="540"/>
      <c r="ET51" s="540"/>
      <c r="EU51" s="540"/>
      <c r="EV51" s="540"/>
      <c r="EW51" s="540"/>
      <c r="EX51" s="540"/>
      <c r="EY51" s="540"/>
      <c r="EZ51" s="540"/>
      <c r="FA51" s="540"/>
      <c r="FB51" s="540"/>
      <c r="FC51" s="540"/>
      <c r="FD51" s="540"/>
      <c r="FE51" s="540"/>
      <c r="FF51" s="540"/>
      <c r="FG51" s="540"/>
      <c r="FH51" s="540"/>
      <c r="FI51" s="540"/>
      <c r="FJ51" s="540"/>
      <c r="FK51" s="540"/>
      <c r="FL51" s="540"/>
      <c r="FM51" s="556"/>
    </row>
    <row r="52" spans="1:169" s="429" customFormat="1" ht="11.25">
      <c r="A52" s="669"/>
      <c r="B52" s="670"/>
      <c r="C52" s="670"/>
      <c r="D52" s="670"/>
      <c r="E52" s="670"/>
      <c r="F52" s="670"/>
      <c r="G52" s="670"/>
      <c r="H52" s="670"/>
      <c r="I52" s="670"/>
      <c r="J52" s="670"/>
      <c r="K52" s="670"/>
      <c r="L52" s="697"/>
      <c r="M52" s="672"/>
      <c r="N52" s="672"/>
      <c r="O52" s="672"/>
      <c r="P52" s="674" t="s">
        <v>505</v>
      </c>
      <c r="Q52" s="555"/>
      <c r="R52" s="555"/>
      <c r="S52" s="555"/>
      <c r="T52" s="555"/>
      <c r="U52" s="555"/>
      <c r="V52" s="555"/>
      <c r="W52" s="555"/>
      <c r="X52" s="555"/>
      <c r="Y52" s="555"/>
      <c r="Z52" s="555"/>
      <c r="AA52" s="555"/>
      <c r="AB52" s="555"/>
      <c r="AC52" s="555"/>
      <c r="AD52" s="555"/>
      <c r="AE52" s="555"/>
      <c r="AF52" s="555"/>
      <c r="AG52" s="555"/>
      <c r="AH52" s="555"/>
      <c r="AI52" s="555"/>
      <c r="AJ52" s="555"/>
      <c r="AK52" s="555"/>
      <c r="AL52" s="555"/>
      <c r="AM52" s="555"/>
      <c r="AN52" s="555"/>
      <c r="AO52" s="555"/>
      <c r="AP52" s="555"/>
      <c r="AQ52" s="555"/>
      <c r="AR52" s="555"/>
      <c r="AS52" s="555"/>
      <c r="AT52" s="555"/>
      <c r="AU52" s="555"/>
      <c r="AV52" s="555"/>
      <c r="AW52" s="555"/>
      <c r="AX52" s="555"/>
      <c r="AY52" s="555"/>
      <c r="AZ52" s="555"/>
      <c r="BA52" s="555"/>
      <c r="BB52" s="555"/>
      <c r="BC52" s="555"/>
      <c r="BD52" s="555"/>
      <c r="BE52" s="555"/>
      <c r="BF52" s="542"/>
      <c r="BG52" s="542"/>
      <c r="BH52" s="542"/>
      <c r="BI52" s="542"/>
      <c r="BJ52" s="542"/>
      <c r="BK52" s="542"/>
      <c r="BL52" s="542"/>
      <c r="BM52" s="542"/>
      <c r="BN52" s="542"/>
      <c r="BO52" s="542"/>
      <c r="BP52" s="542"/>
      <c r="BQ52" s="542"/>
      <c r="BR52" s="542"/>
      <c r="BS52" s="542"/>
      <c r="BT52" s="542"/>
      <c r="BU52" s="542"/>
      <c r="BV52" s="551">
        <f>SUM(BV50:CG51)</f>
        <v>0</v>
      </c>
      <c r="BW52" s="551"/>
      <c r="BX52" s="551"/>
      <c r="BY52" s="551"/>
      <c r="BZ52" s="551"/>
      <c r="CA52" s="551"/>
      <c r="CB52" s="551"/>
      <c r="CC52" s="551"/>
      <c r="CD52" s="551"/>
      <c r="CE52" s="551"/>
      <c r="CF52" s="551"/>
      <c r="CG52" s="551"/>
      <c r="CH52" s="551" t="s">
        <v>506</v>
      </c>
      <c r="CI52" s="551"/>
      <c r="CJ52" s="551"/>
      <c r="CK52" s="551"/>
      <c r="CL52" s="551"/>
      <c r="CM52" s="551"/>
      <c r="CN52" s="551"/>
      <c r="CO52" s="551"/>
      <c r="CP52" s="551"/>
      <c r="CQ52" s="551"/>
      <c r="CR52" s="551" t="s">
        <v>506</v>
      </c>
      <c r="CS52" s="551"/>
      <c r="CT52" s="551"/>
      <c r="CU52" s="551"/>
      <c r="CV52" s="551"/>
      <c r="CW52" s="551"/>
      <c r="CX52" s="551"/>
      <c r="CY52" s="551"/>
      <c r="CZ52" s="551"/>
      <c r="DA52" s="551"/>
      <c r="DB52" s="551">
        <f>SUM(DB50:DM51)</f>
        <v>0</v>
      </c>
      <c r="DC52" s="551"/>
      <c r="DD52" s="551"/>
      <c r="DE52" s="551"/>
      <c r="DF52" s="551"/>
      <c r="DG52" s="551"/>
      <c r="DH52" s="551"/>
      <c r="DI52" s="551"/>
      <c r="DJ52" s="551"/>
      <c r="DK52" s="551"/>
      <c r="DL52" s="551"/>
      <c r="DM52" s="551"/>
      <c r="DN52" s="551" t="s">
        <v>506</v>
      </c>
      <c r="DO52" s="551"/>
      <c r="DP52" s="551"/>
      <c r="DQ52" s="551"/>
      <c r="DR52" s="551"/>
      <c r="DS52" s="551"/>
      <c r="DT52" s="551"/>
      <c r="DU52" s="551"/>
      <c r="DV52" s="551"/>
      <c r="DW52" s="551"/>
      <c r="DX52" s="551" t="s">
        <v>506</v>
      </c>
      <c r="DY52" s="551"/>
      <c r="DZ52" s="551"/>
      <c r="EA52" s="551"/>
      <c r="EB52" s="551"/>
      <c r="EC52" s="551"/>
      <c r="ED52" s="551"/>
      <c r="EE52" s="551"/>
      <c r="EF52" s="551"/>
      <c r="EG52" s="551"/>
      <c r="EH52" s="551">
        <f>SUM(EH50:ES51)</f>
        <v>0</v>
      </c>
      <c r="EI52" s="551"/>
      <c r="EJ52" s="551"/>
      <c r="EK52" s="551"/>
      <c r="EL52" s="551"/>
      <c r="EM52" s="551"/>
      <c r="EN52" s="551"/>
      <c r="EO52" s="551"/>
      <c r="EP52" s="551"/>
      <c r="EQ52" s="551"/>
      <c r="ER52" s="551"/>
      <c r="ES52" s="551"/>
      <c r="ET52" s="551" t="s">
        <v>506</v>
      </c>
      <c r="EU52" s="551"/>
      <c r="EV52" s="551"/>
      <c r="EW52" s="551"/>
      <c r="EX52" s="551"/>
      <c r="EY52" s="551"/>
      <c r="EZ52" s="551"/>
      <c r="FA52" s="551"/>
      <c r="FB52" s="551"/>
      <c r="FC52" s="551"/>
      <c r="FD52" s="551" t="s">
        <v>506</v>
      </c>
      <c r="FE52" s="551"/>
      <c r="FF52" s="551"/>
      <c r="FG52" s="551"/>
      <c r="FH52" s="551"/>
      <c r="FI52" s="551"/>
      <c r="FJ52" s="551"/>
      <c r="FK52" s="551"/>
      <c r="FL52" s="551"/>
      <c r="FM52" s="552"/>
    </row>
    <row r="53" spans="1:169" s="429" customFormat="1" ht="12.75" customHeight="1" thickBot="1">
      <c r="A53" s="669" t="s">
        <v>528</v>
      </c>
      <c r="B53" s="670"/>
      <c r="C53" s="670"/>
      <c r="D53" s="670"/>
      <c r="E53" s="670"/>
      <c r="F53" s="670"/>
      <c r="G53" s="670"/>
      <c r="H53" s="670"/>
      <c r="I53" s="670"/>
      <c r="J53" s="670"/>
      <c r="K53" s="670"/>
      <c r="L53" s="670"/>
      <c r="M53" s="701">
        <v>106</v>
      </c>
      <c r="N53" s="702"/>
      <c r="O53" s="703"/>
      <c r="P53" s="553" t="s">
        <v>159</v>
      </c>
      <c r="Q53" s="554"/>
      <c r="R53" s="554"/>
      <c r="S53" s="554"/>
      <c r="T53" s="554"/>
      <c r="U53" s="554"/>
      <c r="V53" s="554"/>
      <c r="W53" s="554"/>
      <c r="X53" s="554"/>
      <c r="Y53" s="557"/>
      <c r="Z53" s="553" t="s">
        <v>269</v>
      </c>
      <c r="AA53" s="554"/>
      <c r="AB53" s="554"/>
      <c r="AC53" s="554"/>
      <c r="AD53" s="554"/>
      <c r="AE53" s="554"/>
      <c r="AF53" s="554"/>
      <c r="AG53" s="554"/>
      <c r="AH53" s="554"/>
      <c r="AI53" s="557"/>
      <c r="AJ53" s="553" t="s">
        <v>642</v>
      </c>
      <c r="AK53" s="554"/>
      <c r="AL53" s="554"/>
      <c r="AM53" s="554"/>
      <c r="AN53" s="554"/>
      <c r="AO53" s="554"/>
      <c r="AP53" s="554"/>
      <c r="AQ53" s="554"/>
      <c r="AR53" s="554"/>
      <c r="AS53" s="554"/>
      <c r="AT53" s="554"/>
      <c r="AU53" s="554"/>
      <c r="AV53" s="557"/>
      <c r="AW53" s="553" t="s">
        <v>484</v>
      </c>
      <c r="AX53" s="554"/>
      <c r="AY53" s="554"/>
      <c r="AZ53" s="554"/>
      <c r="BA53" s="554"/>
      <c r="BB53" s="554"/>
      <c r="BC53" s="554"/>
      <c r="BD53" s="554"/>
      <c r="BE53" s="554"/>
      <c r="BF53" s="542" t="s">
        <v>499</v>
      </c>
      <c r="BG53" s="542"/>
      <c r="BH53" s="542"/>
      <c r="BI53" s="542"/>
      <c r="BJ53" s="542"/>
      <c r="BK53" s="542"/>
      <c r="BL53" s="542"/>
      <c r="BM53" s="542"/>
      <c r="BN53" s="542"/>
      <c r="BO53" s="542"/>
      <c r="BP53" s="542"/>
      <c r="BQ53" s="542"/>
      <c r="BR53" s="542"/>
      <c r="BS53" s="542"/>
      <c r="BT53" s="542"/>
      <c r="BU53" s="542"/>
      <c r="BV53" s="540">
        <v>9484</v>
      </c>
      <c r="BW53" s="540"/>
      <c r="BX53" s="540"/>
      <c r="BY53" s="540"/>
      <c r="BZ53" s="540"/>
      <c r="CA53" s="540"/>
      <c r="CB53" s="540"/>
      <c r="CC53" s="540"/>
      <c r="CD53" s="540"/>
      <c r="CE53" s="540"/>
      <c r="CF53" s="540"/>
      <c r="CG53" s="540"/>
      <c r="CH53" s="540"/>
      <c r="CI53" s="540"/>
      <c r="CJ53" s="540"/>
      <c r="CK53" s="540"/>
      <c r="CL53" s="540"/>
      <c r="CM53" s="540"/>
      <c r="CN53" s="540"/>
      <c r="CO53" s="540"/>
      <c r="CP53" s="540"/>
      <c r="CQ53" s="540"/>
      <c r="CR53" s="540"/>
      <c r="CS53" s="540"/>
      <c r="CT53" s="540"/>
      <c r="CU53" s="540"/>
      <c r="CV53" s="540"/>
      <c r="CW53" s="540"/>
      <c r="CX53" s="540"/>
      <c r="CY53" s="540"/>
      <c r="CZ53" s="540"/>
      <c r="DA53" s="540"/>
      <c r="DB53" s="540">
        <v>9484</v>
      </c>
      <c r="DC53" s="540"/>
      <c r="DD53" s="540"/>
      <c r="DE53" s="540"/>
      <c r="DF53" s="540"/>
      <c r="DG53" s="540"/>
      <c r="DH53" s="540"/>
      <c r="DI53" s="540"/>
      <c r="DJ53" s="540"/>
      <c r="DK53" s="540"/>
      <c r="DL53" s="540"/>
      <c r="DM53" s="540"/>
      <c r="DN53" s="540"/>
      <c r="DO53" s="540"/>
      <c r="DP53" s="540"/>
      <c r="DQ53" s="540"/>
      <c r="DR53" s="540"/>
      <c r="DS53" s="540"/>
      <c r="DT53" s="540"/>
      <c r="DU53" s="540"/>
      <c r="DV53" s="540"/>
      <c r="DW53" s="540"/>
      <c r="DX53" s="540"/>
      <c r="DY53" s="540"/>
      <c r="DZ53" s="540"/>
      <c r="EA53" s="540"/>
      <c r="EB53" s="540"/>
      <c r="EC53" s="540"/>
      <c r="ED53" s="540"/>
      <c r="EE53" s="540"/>
      <c r="EF53" s="540"/>
      <c r="EG53" s="540"/>
      <c r="EH53" s="540">
        <v>9484</v>
      </c>
      <c r="EI53" s="540"/>
      <c r="EJ53" s="540"/>
      <c r="EK53" s="540"/>
      <c r="EL53" s="540"/>
      <c r="EM53" s="540"/>
      <c r="EN53" s="540"/>
      <c r="EO53" s="540"/>
      <c r="EP53" s="540"/>
      <c r="EQ53" s="540"/>
      <c r="ER53" s="540"/>
      <c r="ES53" s="540"/>
      <c r="ET53" s="540"/>
      <c r="EU53" s="540"/>
      <c r="EV53" s="540"/>
      <c r="EW53" s="540"/>
      <c r="EX53" s="540"/>
      <c r="EY53" s="540"/>
      <c r="EZ53" s="540"/>
      <c r="FA53" s="540"/>
      <c r="FB53" s="540"/>
      <c r="FC53" s="540"/>
      <c r="FD53" s="540"/>
      <c r="FE53" s="540"/>
      <c r="FF53" s="540"/>
      <c r="FG53" s="540"/>
      <c r="FH53" s="540"/>
      <c r="FI53" s="540"/>
      <c r="FJ53" s="540"/>
      <c r="FK53" s="540"/>
      <c r="FL53" s="540"/>
      <c r="FM53" s="556"/>
    </row>
    <row r="54" spans="1:169" s="429" customFormat="1" ht="11.25">
      <c r="A54" s="669"/>
      <c r="B54" s="670"/>
      <c r="C54" s="670"/>
      <c r="D54" s="670"/>
      <c r="E54" s="670"/>
      <c r="F54" s="670"/>
      <c r="G54" s="670"/>
      <c r="H54" s="670"/>
      <c r="I54" s="670"/>
      <c r="J54" s="670"/>
      <c r="K54" s="670"/>
      <c r="L54" s="697"/>
      <c r="M54" s="672"/>
      <c r="N54" s="672"/>
      <c r="O54" s="672"/>
      <c r="P54" s="674" t="s">
        <v>505</v>
      </c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5"/>
      <c r="AB54" s="555"/>
      <c r="AC54" s="555"/>
      <c r="AD54" s="555"/>
      <c r="AE54" s="555"/>
      <c r="AF54" s="555"/>
      <c r="AG54" s="555"/>
      <c r="AH54" s="555"/>
      <c r="AI54" s="555"/>
      <c r="AJ54" s="555"/>
      <c r="AK54" s="555"/>
      <c r="AL54" s="555"/>
      <c r="AM54" s="555"/>
      <c r="AN54" s="555"/>
      <c r="AO54" s="555"/>
      <c r="AP54" s="555"/>
      <c r="AQ54" s="555"/>
      <c r="AR54" s="555"/>
      <c r="AS54" s="555"/>
      <c r="AT54" s="555"/>
      <c r="AU54" s="555"/>
      <c r="AV54" s="555"/>
      <c r="AW54" s="555"/>
      <c r="AX54" s="555"/>
      <c r="AY54" s="555"/>
      <c r="AZ54" s="555"/>
      <c r="BA54" s="555"/>
      <c r="BB54" s="555"/>
      <c r="BC54" s="555"/>
      <c r="BD54" s="555"/>
      <c r="BE54" s="555"/>
      <c r="BF54" s="542"/>
      <c r="BG54" s="542"/>
      <c r="BH54" s="542"/>
      <c r="BI54" s="542"/>
      <c r="BJ54" s="542"/>
      <c r="BK54" s="542"/>
      <c r="BL54" s="542"/>
      <c r="BM54" s="542"/>
      <c r="BN54" s="542"/>
      <c r="BO54" s="542"/>
      <c r="BP54" s="542"/>
      <c r="BQ54" s="542"/>
      <c r="BR54" s="542"/>
      <c r="BS54" s="542"/>
      <c r="BT54" s="542"/>
      <c r="BU54" s="542"/>
      <c r="BV54" s="551">
        <f>BV53</f>
        <v>9484</v>
      </c>
      <c r="BW54" s="551"/>
      <c r="BX54" s="551"/>
      <c r="BY54" s="551"/>
      <c r="BZ54" s="551"/>
      <c r="CA54" s="551"/>
      <c r="CB54" s="551"/>
      <c r="CC54" s="551"/>
      <c r="CD54" s="551"/>
      <c r="CE54" s="551"/>
      <c r="CF54" s="551"/>
      <c r="CG54" s="551"/>
      <c r="CH54" s="551" t="s">
        <v>506</v>
      </c>
      <c r="CI54" s="551"/>
      <c r="CJ54" s="551"/>
      <c r="CK54" s="551"/>
      <c r="CL54" s="551"/>
      <c r="CM54" s="551"/>
      <c r="CN54" s="551"/>
      <c r="CO54" s="551"/>
      <c r="CP54" s="551"/>
      <c r="CQ54" s="551"/>
      <c r="CR54" s="551" t="s">
        <v>506</v>
      </c>
      <c r="CS54" s="551"/>
      <c r="CT54" s="551"/>
      <c r="CU54" s="551"/>
      <c r="CV54" s="551"/>
      <c r="CW54" s="551"/>
      <c r="CX54" s="551"/>
      <c r="CY54" s="551"/>
      <c r="CZ54" s="551"/>
      <c r="DA54" s="551"/>
      <c r="DB54" s="551">
        <f>DB53</f>
        <v>9484</v>
      </c>
      <c r="DC54" s="551"/>
      <c r="DD54" s="551"/>
      <c r="DE54" s="551"/>
      <c r="DF54" s="551"/>
      <c r="DG54" s="551"/>
      <c r="DH54" s="551"/>
      <c r="DI54" s="551"/>
      <c r="DJ54" s="551"/>
      <c r="DK54" s="551"/>
      <c r="DL54" s="551"/>
      <c r="DM54" s="551"/>
      <c r="DN54" s="551" t="s">
        <v>506</v>
      </c>
      <c r="DO54" s="551"/>
      <c r="DP54" s="551"/>
      <c r="DQ54" s="551"/>
      <c r="DR54" s="551"/>
      <c r="DS54" s="551"/>
      <c r="DT54" s="551"/>
      <c r="DU54" s="551"/>
      <c r="DV54" s="551"/>
      <c r="DW54" s="551"/>
      <c r="DX54" s="551" t="s">
        <v>506</v>
      </c>
      <c r="DY54" s="551"/>
      <c r="DZ54" s="551"/>
      <c r="EA54" s="551"/>
      <c r="EB54" s="551"/>
      <c r="EC54" s="551"/>
      <c r="ED54" s="551"/>
      <c r="EE54" s="551"/>
      <c r="EF54" s="551"/>
      <c r="EG54" s="551"/>
      <c r="EH54" s="551">
        <f>EH53</f>
        <v>9484</v>
      </c>
      <c r="EI54" s="551"/>
      <c r="EJ54" s="551"/>
      <c r="EK54" s="551"/>
      <c r="EL54" s="551"/>
      <c r="EM54" s="551"/>
      <c r="EN54" s="551"/>
      <c r="EO54" s="551"/>
      <c r="EP54" s="551"/>
      <c r="EQ54" s="551"/>
      <c r="ER54" s="551"/>
      <c r="ES54" s="551"/>
      <c r="ET54" s="551" t="s">
        <v>506</v>
      </c>
      <c r="EU54" s="551"/>
      <c r="EV54" s="551"/>
      <c r="EW54" s="551"/>
      <c r="EX54" s="551"/>
      <c r="EY54" s="551"/>
      <c r="EZ54" s="551"/>
      <c r="FA54" s="551"/>
      <c r="FB54" s="551"/>
      <c r="FC54" s="551"/>
      <c r="FD54" s="551" t="s">
        <v>506</v>
      </c>
      <c r="FE54" s="551"/>
      <c r="FF54" s="551"/>
      <c r="FG54" s="551"/>
      <c r="FH54" s="551"/>
      <c r="FI54" s="551"/>
      <c r="FJ54" s="551"/>
      <c r="FK54" s="551"/>
      <c r="FL54" s="551"/>
      <c r="FM54" s="552"/>
    </row>
    <row r="55" spans="1:169" s="429" customFormat="1" ht="12.75" customHeight="1" thickBot="1">
      <c r="A55" s="669" t="s">
        <v>153</v>
      </c>
      <c r="B55" s="670"/>
      <c r="C55" s="670"/>
      <c r="D55" s="670"/>
      <c r="E55" s="670"/>
      <c r="F55" s="670"/>
      <c r="G55" s="670"/>
      <c r="H55" s="670"/>
      <c r="I55" s="670"/>
      <c r="J55" s="670"/>
      <c r="K55" s="670"/>
      <c r="L55" s="670"/>
      <c r="M55" s="701">
        <v>106</v>
      </c>
      <c r="N55" s="702"/>
      <c r="O55" s="703"/>
      <c r="P55" s="553" t="s">
        <v>159</v>
      </c>
      <c r="Q55" s="554"/>
      <c r="R55" s="554"/>
      <c r="S55" s="554"/>
      <c r="T55" s="554"/>
      <c r="U55" s="554"/>
      <c r="V55" s="554"/>
      <c r="W55" s="554"/>
      <c r="X55" s="554"/>
      <c r="Y55" s="557"/>
      <c r="Z55" s="553" t="s">
        <v>269</v>
      </c>
      <c r="AA55" s="554"/>
      <c r="AB55" s="554"/>
      <c r="AC55" s="554"/>
      <c r="AD55" s="554"/>
      <c r="AE55" s="554"/>
      <c r="AF55" s="554"/>
      <c r="AG55" s="554"/>
      <c r="AH55" s="554"/>
      <c r="AI55" s="557"/>
      <c r="AJ55" s="553" t="s">
        <v>643</v>
      </c>
      <c r="AK55" s="554"/>
      <c r="AL55" s="554"/>
      <c r="AM55" s="554"/>
      <c r="AN55" s="554"/>
      <c r="AO55" s="554"/>
      <c r="AP55" s="554"/>
      <c r="AQ55" s="554"/>
      <c r="AR55" s="554"/>
      <c r="AS55" s="554"/>
      <c r="AT55" s="554"/>
      <c r="AU55" s="554"/>
      <c r="AV55" s="557"/>
      <c r="AW55" s="553" t="s">
        <v>484</v>
      </c>
      <c r="AX55" s="554"/>
      <c r="AY55" s="554"/>
      <c r="AZ55" s="554"/>
      <c r="BA55" s="554"/>
      <c r="BB55" s="554"/>
      <c r="BC55" s="554"/>
      <c r="BD55" s="554"/>
      <c r="BE55" s="554"/>
      <c r="BF55" s="542" t="s">
        <v>491</v>
      </c>
      <c r="BG55" s="542"/>
      <c r="BH55" s="542"/>
      <c r="BI55" s="542"/>
      <c r="BJ55" s="542"/>
      <c r="BK55" s="542"/>
      <c r="BL55" s="542"/>
      <c r="BM55" s="542"/>
      <c r="BN55" s="542"/>
      <c r="BO55" s="542"/>
      <c r="BP55" s="542"/>
      <c r="BQ55" s="542"/>
      <c r="BR55" s="542"/>
      <c r="BS55" s="542"/>
      <c r="BT55" s="542"/>
      <c r="BU55" s="542"/>
      <c r="BV55" s="540">
        <v>720</v>
      </c>
      <c r="BW55" s="540"/>
      <c r="BX55" s="540"/>
      <c r="BY55" s="540"/>
      <c r="BZ55" s="540"/>
      <c r="CA55" s="540"/>
      <c r="CB55" s="540"/>
      <c r="CC55" s="540"/>
      <c r="CD55" s="540"/>
      <c r="CE55" s="540"/>
      <c r="CF55" s="540"/>
      <c r="CG55" s="540"/>
      <c r="CH55" s="540"/>
      <c r="CI55" s="540"/>
      <c r="CJ55" s="540"/>
      <c r="CK55" s="540"/>
      <c r="CL55" s="540"/>
      <c r="CM55" s="540"/>
      <c r="CN55" s="540"/>
      <c r="CO55" s="540"/>
      <c r="CP55" s="540"/>
      <c r="CQ55" s="540"/>
      <c r="CR55" s="540"/>
      <c r="CS55" s="540"/>
      <c r="CT55" s="540"/>
      <c r="CU55" s="540"/>
      <c r="CV55" s="540"/>
      <c r="CW55" s="540"/>
      <c r="CX55" s="540"/>
      <c r="CY55" s="540"/>
      <c r="CZ55" s="540"/>
      <c r="DA55" s="540"/>
      <c r="DB55" s="540">
        <v>720</v>
      </c>
      <c r="DC55" s="540"/>
      <c r="DD55" s="540"/>
      <c r="DE55" s="540"/>
      <c r="DF55" s="540"/>
      <c r="DG55" s="540"/>
      <c r="DH55" s="540"/>
      <c r="DI55" s="540"/>
      <c r="DJ55" s="540"/>
      <c r="DK55" s="540"/>
      <c r="DL55" s="540"/>
      <c r="DM55" s="540"/>
      <c r="DN55" s="540"/>
      <c r="DO55" s="540"/>
      <c r="DP55" s="540"/>
      <c r="DQ55" s="540"/>
      <c r="DR55" s="540"/>
      <c r="DS55" s="540"/>
      <c r="DT55" s="540"/>
      <c r="DU55" s="540"/>
      <c r="DV55" s="540"/>
      <c r="DW55" s="540"/>
      <c r="DX55" s="540"/>
      <c r="DY55" s="540"/>
      <c r="DZ55" s="540"/>
      <c r="EA55" s="540"/>
      <c r="EB55" s="540"/>
      <c r="EC55" s="540"/>
      <c r="ED55" s="540"/>
      <c r="EE55" s="540"/>
      <c r="EF55" s="540"/>
      <c r="EG55" s="540"/>
      <c r="EH55" s="540">
        <v>720</v>
      </c>
      <c r="EI55" s="540"/>
      <c r="EJ55" s="540"/>
      <c r="EK55" s="540"/>
      <c r="EL55" s="540"/>
      <c r="EM55" s="540"/>
      <c r="EN55" s="540"/>
      <c r="EO55" s="540"/>
      <c r="EP55" s="540"/>
      <c r="EQ55" s="540"/>
      <c r="ER55" s="540"/>
      <c r="ES55" s="540"/>
      <c r="ET55" s="540"/>
      <c r="EU55" s="540"/>
      <c r="EV55" s="540"/>
      <c r="EW55" s="540"/>
      <c r="EX55" s="540"/>
      <c r="EY55" s="540"/>
      <c r="EZ55" s="540"/>
      <c r="FA55" s="540"/>
      <c r="FB55" s="540"/>
      <c r="FC55" s="540"/>
      <c r="FD55" s="540"/>
      <c r="FE55" s="540"/>
      <c r="FF55" s="540"/>
      <c r="FG55" s="540"/>
      <c r="FH55" s="540"/>
      <c r="FI55" s="540"/>
      <c r="FJ55" s="540"/>
      <c r="FK55" s="540"/>
      <c r="FL55" s="540"/>
      <c r="FM55" s="556"/>
    </row>
    <row r="56" spans="1:169" s="429" customFormat="1" ht="11.25">
      <c r="A56" s="669"/>
      <c r="B56" s="670"/>
      <c r="C56" s="670"/>
      <c r="D56" s="670"/>
      <c r="E56" s="670"/>
      <c r="F56" s="670"/>
      <c r="G56" s="670"/>
      <c r="H56" s="670"/>
      <c r="I56" s="670"/>
      <c r="J56" s="670"/>
      <c r="K56" s="670"/>
      <c r="L56" s="697"/>
      <c r="M56" s="672"/>
      <c r="N56" s="672"/>
      <c r="O56" s="672"/>
      <c r="P56" s="674" t="s">
        <v>505</v>
      </c>
      <c r="Q56" s="555"/>
      <c r="R56" s="555"/>
      <c r="S56" s="555"/>
      <c r="T56" s="555"/>
      <c r="U56" s="555"/>
      <c r="V56" s="555"/>
      <c r="W56" s="555"/>
      <c r="X56" s="555"/>
      <c r="Y56" s="555"/>
      <c r="Z56" s="555"/>
      <c r="AA56" s="555"/>
      <c r="AB56" s="555"/>
      <c r="AC56" s="555"/>
      <c r="AD56" s="555"/>
      <c r="AE56" s="555"/>
      <c r="AF56" s="555"/>
      <c r="AG56" s="555"/>
      <c r="AH56" s="555"/>
      <c r="AI56" s="555"/>
      <c r="AJ56" s="555"/>
      <c r="AK56" s="555"/>
      <c r="AL56" s="555"/>
      <c r="AM56" s="555"/>
      <c r="AN56" s="555"/>
      <c r="AO56" s="555"/>
      <c r="AP56" s="555"/>
      <c r="AQ56" s="555"/>
      <c r="AR56" s="555"/>
      <c r="AS56" s="555"/>
      <c r="AT56" s="555"/>
      <c r="AU56" s="555"/>
      <c r="AV56" s="555"/>
      <c r="AW56" s="555"/>
      <c r="AX56" s="555"/>
      <c r="AY56" s="555"/>
      <c r="AZ56" s="555"/>
      <c r="BA56" s="555"/>
      <c r="BB56" s="555"/>
      <c r="BC56" s="555"/>
      <c r="BD56" s="555"/>
      <c r="BE56" s="555"/>
      <c r="BF56" s="542"/>
      <c r="BG56" s="542"/>
      <c r="BH56" s="542"/>
      <c r="BI56" s="542"/>
      <c r="BJ56" s="542"/>
      <c r="BK56" s="542"/>
      <c r="BL56" s="542"/>
      <c r="BM56" s="542"/>
      <c r="BN56" s="542"/>
      <c r="BO56" s="542"/>
      <c r="BP56" s="542"/>
      <c r="BQ56" s="542"/>
      <c r="BR56" s="542"/>
      <c r="BS56" s="542"/>
      <c r="BT56" s="542"/>
      <c r="BU56" s="542"/>
      <c r="BV56" s="551">
        <f>BV55</f>
        <v>720</v>
      </c>
      <c r="BW56" s="551"/>
      <c r="BX56" s="551"/>
      <c r="BY56" s="551"/>
      <c r="BZ56" s="551"/>
      <c r="CA56" s="551"/>
      <c r="CB56" s="551"/>
      <c r="CC56" s="551"/>
      <c r="CD56" s="551"/>
      <c r="CE56" s="551"/>
      <c r="CF56" s="551"/>
      <c r="CG56" s="551"/>
      <c r="CH56" s="551" t="s">
        <v>506</v>
      </c>
      <c r="CI56" s="551"/>
      <c r="CJ56" s="551"/>
      <c r="CK56" s="551"/>
      <c r="CL56" s="551"/>
      <c r="CM56" s="551"/>
      <c r="CN56" s="551"/>
      <c r="CO56" s="551"/>
      <c r="CP56" s="551"/>
      <c r="CQ56" s="551"/>
      <c r="CR56" s="551" t="s">
        <v>506</v>
      </c>
      <c r="CS56" s="551"/>
      <c r="CT56" s="551"/>
      <c r="CU56" s="551"/>
      <c r="CV56" s="551"/>
      <c r="CW56" s="551"/>
      <c r="CX56" s="551"/>
      <c r="CY56" s="551"/>
      <c r="CZ56" s="551"/>
      <c r="DA56" s="551"/>
      <c r="DB56" s="551">
        <f>DB55</f>
        <v>720</v>
      </c>
      <c r="DC56" s="551"/>
      <c r="DD56" s="551"/>
      <c r="DE56" s="551"/>
      <c r="DF56" s="551"/>
      <c r="DG56" s="551"/>
      <c r="DH56" s="551"/>
      <c r="DI56" s="551"/>
      <c r="DJ56" s="551"/>
      <c r="DK56" s="551"/>
      <c r="DL56" s="551"/>
      <c r="DM56" s="551"/>
      <c r="DN56" s="551" t="s">
        <v>506</v>
      </c>
      <c r="DO56" s="551"/>
      <c r="DP56" s="551"/>
      <c r="DQ56" s="551"/>
      <c r="DR56" s="551"/>
      <c r="DS56" s="551"/>
      <c r="DT56" s="551"/>
      <c r="DU56" s="551"/>
      <c r="DV56" s="551"/>
      <c r="DW56" s="551"/>
      <c r="DX56" s="551" t="s">
        <v>506</v>
      </c>
      <c r="DY56" s="551"/>
      <c r="DZ56" s="551"/>
      <c r="EA56" s="551"/>
      <c r="EB56" s="551"/>
      <c r="EC56" s="551"/>
      <c r="ED56" s="551"/>
      <c r="EE56" s="551"/>
      <c r="EF56" s="551"/>
      <c r="EG56" s="551"/>
      <c r="EH56" s="551">
        <f>EH55</f>
        <v>720</v>
      </c>
      <c r="EI56" s="551"/>
      <c r="EJ56" s="551"/>
      <c r="EK56" s="551"/>
      <c r="EL56" s="551"/>
      <c r="EM56" s="551"/>
      <c r="EN56" s="551"/>
      <c r="EO56" s="551"/>
      <c r="EP56" s="551"/>
      <c r="EQ56" s="551"/>
      <c r="ER56" s="551"/>
      <c r="ES56" s="551"/>
      <c r="ET56" s="551" t="s">
        <v>506</v>
      </c>
      <c r="EU56" s="551"/>
      <c r="EV56" s="551"/>
      <c r="EW56" s="551"/>
      <c r="EX56" s="551"/>
      <c r="EY56" s="551"/>
      <c r="EZ56" s="551"/>
      <c r="FA56" s="551"/>
      <c r="FB56" s="551"/>
      <c r="FC56" s="551"/>
      <c r="FD56" s="551" t="s">
        <v>506</v>
      </c>
      <c r="FE56" s="551"/>
      <c r="FF56" s="551"/>
      <c r="FG56" s="551"/>
      <c r="FH56" s="551"/>
      <c r="FI56" s="551"/>
      <c r="FJ56" s="551"/>
      <c r="FK56" s="551"/>
      <c r="FL56" s="551"/>
      <c r="FM56" s="552"/>
    </row>
    <row r="57" spans="1:183" s="429" customFormat="1" ht="12.75" customHeight="1" thickBot="1">
      <c r="A57" s="669" t="s">
        <v>516</v>
      </c>
      <c r="B57" s="670"/>
      <c r="C57" s="670"/>
      <c r="D57" s="670"/>
      <c r="E57" s="670"/>
      <c r="F57" s="670"/>
      <c r="G57" s="670"/>
      <c r="H57" s="670"/>
      <c r="I57" s="670"/>
      <c r="J57" s="670"/>
      <c r="K57" s="670"/>
      <c r="L57" s="670"/>
      <c r="M57" s="701">
        <v>106</v>
      </c>
      <c r="N57" s="702"/>
      <c r="O57" s="703"/>
      <c r="P57" s="553" t="s">
        <v>159</v>
      </c>
      <c r="Q57" s="554"/>
      <c r="R57" s="554"/>
      <c r="S57" s="554"/>
      <c r="T57" s="554"/>
      <c r="U57" s="554"/>
      <c r="V57" s="554"/>
      <c r="W57" s="554"/>
      <c r="X57" s="554"/>
      <c r="Y57" s="557"/>
      <c r="Z57" s="553" t="s">
        <v>269</v>
      </c>
      <c r="AA57" s="554"/>
      <c r="AB57" s="554"/>
      <c r="AC57" s="554"/>
      <c r="AD57" s="554"/>
      <c r="AE57" s="554"/>
      <c r="AF57" s="554"/>
      <c r="AG57" s="554"/>
      <c r="AH57" s="554"/>
      <c r="AI57" s="557"/>
      <c r="AJ57" s="553" t="s">
        <v>408</v>
      </c>
      <c r="AK57" s="554"/>
      <c r="AL57" s="554"/>
      <c r="AM57" s="554"/>
      <c r="AN57" s="554"/>
      <c r="AO57" s="554"/>
      <c r="AP57" s="554"/>
      <c r="AQ57" s="554"/>
      <c r="AR57" s="554"/>
      <c r="AS57" s="554"/>
      <c r="AT57" s="554"/>
      <c r="AU57" s="554"/>
      <c r="AV57" s="557"/>
      <c r="AW57" s="553" t="s">
        <v>484</v>
      </c>
      <c r="AX57" s="554"/>
      <c r="AY57" s="554"/>
      <c r="AZ57" s="554"/>
      <c r="BA57" s="554"/>
      <c r="BB57" s="554"/>
      <c r="BC57" s="554"/>
      <c r="BD57" s="554"/>
      <c r="BE57" s="554"/>
      <c r="BF57" s="542" t="s">
        <v>481</v>
      </c>
      <c r="BG57" s="542"/>
      <c r="BH57" s="542"/>
      <c r="BI57" s="542"/>
      <c r="BJ57" s="542"/>
      <c r="BK57" s="542"/>
      <c r="BL57" s="542"/>
      <c r="BM57" s="542"/>
      <c r="BN57" s="542"/>
      <c r="BO57" s="542"/>
      <c r="BP57" s="542"/>
      <c r="BQ57" s="542"/>
      <c r="BR57" s="542"/>
      <c r="BS57" s="542"/>
      <c r="BT57" s="542"/>
      <c r="BU57" s="542"/>
      <c r="BV57" s="540">
        <f>'Атт-Акр'!F18</f>
        <v>0</v>
      </c>
      <c r="BW57" s="540"/>
      <c r="BX57" s="540"/>
      <c r="BY57" s="540"/>
      <c r="BZ57" s="540"/>
      <c r="CA57" s="540"/>
      <c r="CB57" s="540"/>
      <c r="CC57" s="540"/>
      <c r="CD57" s="540"/>
      <c r="CE57" s="540"/>
      <c r="CF57" s="540"/>
      <c r="CG57" s="540"/>
      <c r="CH57" s="540"/>
      <c r="CI57" s="540"/>
      <c r="CJ57" s="540"/>
      <c r="CK57" s="540"/>
      <c r="CL57" s="540"/>
      <c r="CM57" s="540"/>
      <c r="CN57" s="540"/>
      <c r="CO57" s="540"/>
      <c r="CP57" s="540"/>
      <c r="CQ57" s="540"/>
      <c r="CR57" s="540"/>
      <c r="CS57" s="540"/>
      <c r="CT57" s="540"/>
      <c r="CU57" s="540"/>
      <c r="CV57" s="540"/>
      <c r="CW57" s="540"/>
      <c r="CX57" s="540"/>
      <c r="CY57" s="540"/>
      <c r="CZ57" s="540"/>
      <c r="DA57" s="540"/>
      <c r="DB57" s="540"/>
      <c r="DC57" s="540"/>
      <c r="DD57" s="540"/>
      <c r="DE57" s="540"/>
      <c r="DF57" s="540"/>
      <c r="DG57" s="540"/>
      <c r="DH57" s="540"/>
      <c r="DI57" s="540"/>
      <c r="DJ57" s="540"/>
      <c r="DK57" s="540"/>
      <c r="DL57" s="540"/>
      <c r="DM57" s="540"/>
      <c r="DN57" s="540"/>
      <c r="DO57" s="540"/>
      <c r="DP57" s="540"/>
      <c r="DQ57" s="540"/>
      <c r="DR57" s="540"/>
      <c r="DS57" s="540"/>
      <c r="DT57" s="540"/>
      <c r="DU57" s="540"/>
      <c r="DV57" s="540"/>
      <c r="DW57" s="540"/>
      <c r="DX57" s="540"/>
      <c r="DY57" s="540"/>
      <c r="DZ57" s="540"/>
      <c r="EA57" s="540"/>
      <c r="EB57" s="540"/>
      <c r="EC57" s="540"/>
      <c r="ED57" s="540"/>
      <c r="EE57" s="540"/>
      <c r="EF57" s="540"/>
      <c r="EG57" s="540"/>
      <c r="EH57" s="540"/>
      <c r="EI57" s="540"/>
      <c r="EJ57" s="540"/>
      <c r="EK57" s="540"/>
      <c r="EL57" s="540"/>
      <c r="EM57" s="540"/>
      <c r="EN57" s="540"/>
      <c r="EO57" s="540"/>
      <c r="EP57" s="540"/>
      <c r="EQ57" s="540"/>
      <c r="ER57" s="540"/>
      <c r="ES57" s="540"/>
      <c r="ET57" s="540"/>
      <c r="EU57" s="540"/>
      <c r="EV57" s="540"/>
      <c r="EW57" s="540"/>
      <c r="EX57" s="540"/>
      <c r="EY57" s="540"/>
      <c r="EZ57" s="540"/>
      <c r="FA57" s="540"/>
      <c r="FB57" s="540"/>
      <c r="FC57" s="540"/>
      <c r="FD57" s="540"/>
      <c r="FE57" s="540"/>
      <c r="FF57" s="540"/>
      <c r="FG57" s="540"/>
      <c r="FH57" s="540"/>
      <c r="FI57" s="540"/>
      <c r="FJ57" s="540"/>
      <c r="FK57" s="540"/>
      <c r="FL57" s="540"/>
      <c r="FM57" s="556"/>
      <c r="GA57" s="429" t="s">
        <v>170</v>
      </c>
    </row>
    <row r="58" spans="1:169" s="429" customFormat="1" ht="11.25">
      <c r="A58" s="669"/>
      <c r="B58" s="670"/>
      <c r="C58" s="670"/>
      <c r="D58" s="670"/>
      <c r="E58" s="670"/>
      <c r="F58" s="670"/>
      <c r="G58" s="670"/>
      <c r="H58" s="670"/>
      <c r="I58" s="670"/>
      <c r="J58" s="670"/>
      <c r="K58" s="670"/>
      <c r="L58" s="697"/>
      <c r="M58" s="672"/>
      <c r="N58" s="672"/>
      <c r="O58" s="672"/>
      <c r="P58" s="674" t="s">
        <v>505</v>
      </c>
      <c r="Q58" s="555"/>
      <c r="R58" s="555"/>
      <c r="S58" s="555"/>
      <c r="T58" s="555"/>
      <c r="U58" s="555"/>
      <c r="V58" s="555"/>
      <c r="W58" s="555"/>
      <c r="X58" s="555"/>
      <c r="Y58" s="555"/>
      <c r="Z58" s="555"/>
      <c r="AA58" s="555"/>
      <c r="AB58" s="555"/>
      <c r="AC58" s="555"/>
      <c r="AD58" s="555"/>
      <c r="AE58" s="555"/>
      <c r="AF58" s="555"/>
      <c r="AG58" s="555"/>
      <c r="AH58" s="555"/>
      <c r="AI58" s="555"/>
      <c r="AJ58" s="555"/>
      <c r="AK58" s="555"/>
      <c r="AL58" s="555"/>
      <c r="AM58" s="555"/>
      <c r="AN58" s="555"/>
      <c r="AO58" s="555"/>
      <c r="AP58" s="555"/>
      <c r="AQ58" s="555"/>
      <c r="AR58" s="555"/>
      <c r="AS58" s="555"/>
      <c r="AT58" s="555"/>
      <c r="AU58" s="555"/>
      <c r="AV58" s="555"/>
      <c r="AW58" s="555"/>
      <c r="AX58" s="555"/>
      <c r="AY58" s="555"/>
      <c r="AZ58" s="555"/>
      <c r="BA58" s="555"/>
      <c r="BB58" s="555"/>
      <c r="BC58" s="555"/>
      <c r="BD58" s="555"/>
      <c r="BE58" s="555"/>
      <c r="BF58" s="542"/>
      <c r="BG58" s="542"/>
      <c r="BH58" s="542"/>
      <c r="BI58" s="542"/>
      <c r="BJ58" s="542"/>
      <c r="BK58" s="542"/>
      <c r="BL58" s="542"/>
      <c r="BM58" s="542"/>
      <c r="BN58" s="542"/>
      <c r="BO58" s="542"/>
      <c r="BP58" s="542"/>
      <c r="BQ58" s="542"/>
      <c r="BR58" s="542"/>
      <c r="BS58" s="542"/>
      <c r="BT58" s="542"/>
      <c r="BU58" s="542"/>
      <c r="BV58" s="551">
        <f>BV57</f>
        <v>0</v>
      </c>
      <c r="BW58" s="551"/>
      <c r="BX58" s="551"/>
      <c r="BY58" s="551"/>
      <c r="BZ58" s="551"/>
      <c r="CA58" s="551"/>
      <c r="CB58" s="551"/>
      <c r="CC58" s="551"/>
      <c r="CD58" s="551"/>
      <c r="CE58" s="551"/>
      <c r="CF58" s="551"/>
      <c r="CG58" s="551"/>
      <c r="CH58" s="551" t="s">
        <v>506</v>
      </c>
      <c r="CI58" s="551"/>
      <c r="CJ58" s="551"/>
      <c r="CK58" s="551"/>
      <c r="CL58" s="551"/>
      <c r="CM58" s="551"/>
      <c r="CN58" s="551"/>
      <c r="CO58" s="551"/>
      <c r="CP58" s="551"/>
      <c r="CQ58" s="551"/>
      <c r="CR58" s="551" t="s">
        <v>506</v>
      </c>
      <c r="CS58" s="551"/>
      <c r="CT58" s="551"/>
      <c r="CU58" s="551"/>
      <c r="CV58" s="551"/>
      <c r="CW58" s="551"/>
      <c r="CX58" s="551"/>
      <c r="CY58" s="551"/>
      <c r="CZ58" s="551"/>
      <c r="DA58" s="551"/>
      <c r="DB58" s="551">
        <f>DB57</f>
        <v>0</v>
      </c>
      <c r="DC58" s="551"/>
      <c r="DD58" s="551"/>
      <c r="DE58" s="551"/>
      <c r="DF58" s="551"/>
      <c r="DG58" s="551"/>
      <c r="DH58" s="551"/>
      <c r="DI58" s="551"/>
      <c r="DJ58" s="551"/>
      <c r="DK58" s="551"/>
      <c r="DL58" s="551"/>
      <c r="DM58" s="551"/>
      <c r="DN58" s="551" t="s">
        <v>506</v>
      </c>
      <c r="DO58" s="551"/>
      <c r="DP58" s="551"/>
      <c r="DQ58" s="551"/>
      <c r="DR58" s="551"/>
      <c r="DS58" s="551"/>
      <c r="DT58" s="551"/>
      <c r="DU58" s="551"/>
      <c r="DV58" s="551"/>
      <c r="DW58" s="551"/>
      <c r="DX58" s="551" t="s">
        <v>506</v>
      </c>
      <c r="DY58" s="551"/>
      <c r="DZ58" s="551"/>
      <c r="EA58" s="551"/>
      <c r="EB58" s="551"/>
      <c r="EC58" s="551"/>
      <c r="ED58" s="551"/>
      <c r="EE58" s="551"/>
      <c r="EF58" s="551"/>
      <c r="EG58" s="551"/>
      <c r="EH58" s="551">
        <f>EH57</f>
        <v>0</v>
      </c>
      <c r="EI58" s="551"/>
      <c r="EJ58" s="551"/>
      <c r="EK58" s="551"/>
      <c r="EL58" s="551"/>
      <c r="EM58" s="551"/>
      <c r="EN58" s="551"/>
      <c r="EO58" s="551"/>
      <c r="EP58" s="551"/>
      <c r="EQ58" s="551"/>
      <c r="ER58" s="551"/>
      <c r="ES58" s="551"/>
      <c r="ET58" s="551" t="s">
        <v>506</v>
      </c>
      <c r="EU58" s="551"/>
      <c r="EV58" s="551"/>
      <c r="EW58" s="551"/>
      <c r="EX58" s="551"/>
      <c r="EY58" s="551"/>
      <c r="EZ58" s="551"/>
      <c r="FA58" s="551"/>
      <c r="FB58" s="551"/>
      <c r="FC58" s="551"/>
      <c r="FD58" s="551" t="s">
        <v>506</v>
      </c>
      <c r="FE58" s="551"/>
      <c r="FF58" s="551"/>
      <c r="FG58" s="551"/>
      <c r="FH58" s="551"/>
      <c r="FI58" s="551"/>
      <c r="FJ58" s="551"/>
      <c r="FK58" s="551"/>
      <c r="FL58" s="551"/>
      <c r="FM58" s="552"/>
    </row>
    <row r="59" spans="1:169" s="429" customFormat="1" ht="12.75" customHeight="1" thickBot="1">
      <c r="A59" s="698" t="s">
        <v>516</v>
      </c>
      <c r="B59" s="699"/>
      <c r="C59" s="699"/>
      <c r="D59" s="699"/>
      <c r="E59" s="699"/>
      <c r="F59" s="699"/>
      <c r="G59" s="699"/>
      <c r="H59" s="699"/>
      <c r="I59" s="699"/>
      <c r="J59" s="699"/>
      <c r="K59" s="699"/>
      <c r="L59" s="699"/>
      <c r="M59" s="700">
        <v>106</v>
      </c>
      <c r="N59" s="580"/>
      <c r="O59" s="581"/>
      <c r="P59" s="553" t="s">
        <v>159</v>
      </c>
      <c r="Q59" s="554"/>
      <c r="R59" s="554"/>
      <c r="S59" s="554"/>
      <c r="T59" s="554"/>
      <c r="U59" s="554"/>
      <c r="V59" s="554"/>
      <c r="W59" s="554"/>
      <c r="X59" s="554"/>
      <c r="Y59" s="557"/>
      <c r="Z59" s="553" t="s">
        <v>269</v>
      </c>
      <c r="AA59" s="554"/>
      <c r="AB59" s="554"/>
      <c r="AC59" s="554"/>
      <c r="AD59" s="554"/>
      <c r="AE59" s="554"/>
      <c r="AF59" s="554"/>
      <c r="AG59" s="554"/>
      <c r="AH59" s="554"/>
      <c r="AI59" s="557"/>
      <c r="AJ59" s="553" t="s">
        <v>409</v>
      </c>
      <c r="AK59" s="554"/>
      <c r="AL59" s="554"/>
      <c r="AM59" s="554"/>
      <c r="AN59" s="554"/>
      <c r="AO59" s="554"/>
      <c r="AP59" s="554"/>
      <c r="AQ59" s="554"/>
      <c r="AR59" s="554"/>
      <c r="AS59" s="554"/>
      <c r="AT59" s="554"/>
      <c r="AU59" s="554"/>
      <c r="AV59" s="557"/>
      <c r="AW59" s="553" t="s">
        <v>484</v>
      </c>
      <c r="AX59" s="554"/>
      <c r="AY59" s="554"/>
      <c r="AZ59" s="554"/>
      <c r="BA59" s="554"/>
      <c r="BB59" s="554"/>
      <c r="BC59" s="554"/>
      <c r="BD59" s="554"/>
      <c r="BE59" s="554"/>
      <c r="BF59" s="542" t="s">
        <v>481</v>
      </c>
      <c r="BG59" s="542"/>
      <c r="BH59" s="542"/>
      <c r="BI59" s="542"/>
      <c r="BJ59" s="542"/>
      <c r="BK59" s="542"/>
      <c r="BL59" s="542"/>
      <c r="BM59" s="542"/>
      <c r="BN59" s="542"/>
      <c r="BO59" s="542"/>
      <c r="BP59" s="542"/>
      <c r="BQ59" s="542"/>
      <c r="BR59" s="542"/>
      <c r="BS59" s="542"/>
      <c r="BT59" s="542"/>
      <c r="BU59" s="542"/>
      <c r="BV59" s="540">
        <v>4950</v>
      </c>
      <c r="BW59" s="540"/>
      <c r="BX59" s="540"/>
      <c r="BY59" s="540"/>
      <c r="BZ59" s="540"/>
      <c r="CA59" s="540"/>
      <c r="CB59" s="540"/>
      <c r="CC59" s="540"/>
      <c r="CD59" s="540"/>
      <c r="CE59" s="540"/>
      <c r="CF59" s="540"/>
      <c r="CG59" s="540"/>
      <c r="CH59" s="540"/>
      <c r="CI59" s="540"/>
      <c r="CJ59" s="540"/>
      <c r="CK59" s="540"/>
      <c r="CL59" s="540"/>
      <c r="CM59" s="540"/>
      <c r="CN59" s="540"/>
      <c r="CO59" s="540"/>
      <c r="CP59" s="540"/>
      <c r="CQ59" s="540"/>
      <c r="CR59" s="540"/>
      <c r="CS59" s="540"/>
      <c r="CT59" s="540"/>
      <c r="CU59" s="540"/>
      <c r="CV59" s="540"/>
      <c r="CW59" s="540"/>
      <c r="CX59" s="540"/>
      <c r="CY59" s="540"/>
      <c r="CZ59" s="540"/>
      <c r="DA59" s="540"/>
      <c r="DB59" s="540">
        <v>4950</v>
      </c>
      <c r="DC59" s="540"/>
      <c r="DD59" s="540"/>
      <c r="DE59" s="540"/>
      <c r="DF59" s="540"/>
      <c r="DG59" s="540"/>
      <c r="DH59" s="540"/>
      <c r="DI59" s="540"/>
      <c r="DJ59" s="540"/>
      <c r="DK59" s="540"/>
      <c r="DL59" s="540"/>
      <c r="DM59" s="540"/>
      <c r="DN59" s="540"/>
      <c r="DO59" s="540"/>
      <c r="DP59" s="540"/>
      <c r="DQ59" s="540"/>
      <c r="DR59" s="540"/>
      <c r="DS59" s="540"/>
      <c r="DT59" s="540"/>
      <c r="DU59" s="540"/>
      <c r="DV59" s="540"/>
      <c r="DW59" s="540"/>
      <c r="DX59" s="540"/>
      <c r="DY59" s="540"/>
      <c r="DZ59" s="540"/>
      <c r="EA59" s="540"/>
      <c r="EB59" s="540"/>
      <c r="EC59" s="540"/>
      <c r="ED59" s="540"/>
      <c r="EE59" s="540"/>
      <c r="EF59" s="540"/>
      <c r="EG59" s="540"/>
      <c r="EH59" s="540">
        <v>4950</v>
      </c>
      <c r="EI59" s="540"/>
      <c r="EJ59" s="540"/>
      <c r="EK59" s="540"/>
      <c r="EL59" s="540"/>
      <c r="EM59" s="540"/>
      <c r="EN59" s="540"/>
      <c r="EO59" s="540"/>
      <c r="EP59" s="540"/>
      <c r="EQ59" s="540"/>
      <c r="ER59" s="540"/>
      <c r="ES59" s="540"/>
      <c r="ET59" s="540"/>
      <c r="EU59" s="540"/>
      <c r="EV59" s="540"/>
      <c r="EW59" s="540"/>
      <c r="EX59" s="540"/>
      <c r="EY59" s="540"/>
      <c r="EZ59" s="540"/>
      <c r="FA59" s="540"/>
      <c r="FB59" s="540"/>
      <c r="FC59" s="540"/>
      <c r="FD59" s="540"/>
      <c r="FE59" s="540"/>
      <c r="FF59" s="540"/>
      <c r="FG59" s="540"/>
      <c r="FH59" s="540"/>
      <c r="FI59" s="540"/>
      <c r="FJ59" s="540"/>
      <c r="FK59" s="540"/>
      <c r="FL59" s="540"/>
      <c r="FM59" s="556"/>
    </row>
    <row r="60" spans="1:169" s="429" customFormat="1" ht="12" thickBot="1">
      <c r="A60" s="685"/>
      <c r="B60" s="685"/>
      <c r="C60" s="685"/>
      <c r="D60" s="685"/>
      <c r="E60" s="685"/>
      <c r="F60" s="685"/>
      <c r="G60" s="685"/>
      <c r="H60" s="685"/>
      <c r="I60" s="685"/>
      <c r="J60" s="685"/>
      <c r="K60" s="685"/>
      <c r="L60" s="685"/>
      <c r="M60" s="686"/>
      <c r="N60" s="686"/>
      <c r="O60" s="686"/>
      <c r="P60" s="555" t="s">
        <v>505</v>
      </c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5"/>
      <c r="AE60" s="555"/>
      <c r="AF60" s="555"/>
      <c r="AG60" s="555"/>
      <c r="AH60" s="555"/>
      <c r="AI60" s="555"/>
      <c r="AJ60" s="555"/>
      <c r="AK60" s="555"/>
      <c r="AL60" s="555"/>
      <c r="AM60" s="555"/>
      <c r="AN60" s="555"/>
      <c r="AO60" s="555"/>
      <c r="AP60" s="555"/>
      <c r="AQ60" s="555"/>
      <c r="AR60" s="555"/>
      <c r="AS60" s="555"/>
      <c r="AT60" s="555"/>
      <c r="AU60" s="555"/>
      <c r="AV60" s="555"/>
      <c r="AW60" s="555"/>
      <c r="AX60" s="555"/>
      <c r="AY60" s="555"/>
      <c r="AZ60" s="555"/>
      <c r="BA60" s="555"/>
      <c r="BB60" s="555"/>
      <c r="BC60" s="555"/>
      <c r="BD60" s="555"/>
      <c r="BE60" s="555"/>
      <c r="BF60" s="542"/>
      <c r="BG60" s="542"/>
      <c r="BH60" s="542"/>
      <c r="BI60" s="542"/>
      <c r="BJ60" s="542"/>
      <c r="BK60" s="542"/>
      <c r="BL60" s="542"/>
      <c r="BM60" s="542"/>
      <c r="BN60" s="542"/>
      <c r="BO60" s="542"/>
      <c r="BP60" s="542"/>
      <c r="BQ60" s="542"/>
      <c r="BR60" s="542"/>
      <c r="BS60" s="542"/>
      <c r="BT60" s="542"/>
      <c r="BU60" s="542"/>
      <c r="BV60" s="551">
        <f>BV59</f>
        <v>4950</v>
      </c>
      <c r="BW60" s="551"/>
      <c r="BX60" s="551"/>
      <c r="BY60" s="551"/>
      <c r="BZ60" s="551"/>
      <c r="CA60" s="551"/>
      <c r="CB60" s="551"/>
      <c r="CC60" s="551"/>
      <c r="CD60" s="551"/>
      <c r="CE60" s="551"/>
      <c r="CF60" s="551"/>
      <c r="CG60" s="551"/>
      <c r="CH60" s="551" t="s">
        <v>506</v>
      </c>
      <c r="CI60" s="551"/>
      <c r="CJ60" s="551"/>
      <c r="CK60" s="551"/>
      <c r="CL60" s="551"/>
      <c r="CM60" s="551"/>
      <c r="CN60" s="551"/>
      <c r="CO60" s="551"/>
      <c r="CP60" s="551"/>
      <c r="CQ60" s="551"/>
      <c r="CR60" s="551" t="s">
        <v>506</v>
      </c>
      <c r="CS60" s="551"/>
      <c r="CT60" s="551"/>
      <c r="CU60" s="551"/>
      <c r="CV60" s="551"/>
      <c r="CW60" s="551"/>
      <c r="CX60" s="551"/>
      <c r="CY60" s="551"/>
      <c r="CZ60" s="551"/>
      <c r="DA60" s="551"/>
      <c r="DB60" s="551">
        <f>DB59</f>
        <v>4950</v>
      </c>
      <c r="DC60" s="551"/>
      <c r="DD60" s="551"/>
      <c r="DE60" s="551"/>
      <c r="DF60" s="551"/>
      <c r="DG60" s="551"/>
      <c r="DH60" s="551"/>
      <c r="DI60" s="551"/>
      <c r="DJ60" s="551"/>
      <c r="DK60" s="551"/>
      <c r="DL60" s="551"/>
      <c r="DM60" s="551"/>
      <c r="DN60" s="551" t="s">
        <v>506</v>
      </c>
      <c r="DO60" s="551"/>
      <c r="DP60" s="551"/>
      <c r="DQ60" s="551"/>
      <c r="DR60" s="551"/>
      <c r="DS60" s="551"/>
      <c r="DT60" s="551"/>
      <c r="DU60" s="551"/>
      <c r="DV60" s="551"/>
      <c r="DW60" s="551"/>
      <c r="DX60" s="551" t="s">
        <v>506</v>
      </c>
      <c r="DY60" s="551"/>
      <c r="DZ60" s="551"/>
      <c r="EA60" s="551"/>
      <c r="EB60" s="551"/>
      <c r="EC60" s="551"/>
      <c r="ED60" s="551"/>
      <c r="EE60" s="551"/>
      <c r="EF60" s="551"/>
      <c r="EG60" s="551"/>
      <c r="EH60" s="551">
        <f>EH59</f>
        <v>4950</v>
      </c>
      <c r="EI60" s="551"/>
      <c r="EJ60" s="551"/>
      <c r="EK60" s="551"/>
      <c r="EL60" s="551"/>
      <c r="EM60" s="551"/>
      <c r="EN60" s="551"/>
      <c r="EO60" s="551"/>
      <c r="EP60" s="551"/>
      <c r="EQ60" s="551"/>
      <c r="ER60" s="551"/>
      <c r="ES60" s="551"/>
      <c r="ET60" s="551" t="s">
        <v>506</v>
      </c>
      <c r="EU60" s="551"/>
      <c r="EV60" s="551"/>
      <c r="EW60" s="551"/>
      <c r="EX60" s="551"/>
      <c r="EY60" s="551"/>
      <c r="EZ60" s="551"/>
      <c r="FA60" s="551"/>
      <c r="FB60" s="551"/>
      <c r="FC60" s="551"/>
      <c r="FD60" s="551" t="s">
        <v>506</v>
      </c>
      <c r="FE60" s="551"/>
      <c r="FF60" s="551"/>
      <c r="FG60" s="551"/>
      <c r="FH60" s="551"/>
      <c r="FI60" s="551"/>
      <c r="FJ60" s="551"/>
      <c r="FK60" s="551"/>
      <c r="FL60" s="551"/>
      <c r="FM60" s="552"/>
    </row>
    <row r="61" spans="1:169" s="429" customFormat="1" ht="12" thickBot="1">
      <c r="A61" s="431"/>
      <c r="B61" s="431"/>
      <c r="C61" s="431"/>
      <c r="D61" s="431"/>
      <c r="E61" s="431"/>
      <c r="F61" s="431"/>
      <c r="G61" s="431"/>
      <c r="BF61" s="555" t="s">
        <v>509</v>
      </c>
      <c r="BG61" s="555"/>
      <c r="BH61" s="555"/>
      <c r="BI61" s="555"/>
      <c r="BJ61" s="555"/>
      <c r="BK61" s="555"/>
      <c r="BL61" s="555"/>
      <c r="BM61" s="555"/>
      <c r="BN61" s="555"/>
      <c r="BO61" s="555"/>
      <c r="BP61" s="555"/>
      <c r="BQ61" s="555"/>
      <c r="BR61" s="555"/>
      <c r="BS61" s="555"/>
      <c r="BT61" s="555"/>
      <c r="BU61" s="555"/>
      <c r="BV61" s="571">
        <f>BV41+BV45+BV54+BV56+BV60</f>
        <v>3979507</v>
      </c>
      <c r="BW61" s="572"/>
      <c r="BX61" s="572"/>
      <c r="BY61" s="572"/>
      <c r="BZ61" s="572"/>
      <c r="CA61" s="572"/>
      <c r="CB61" s="572"/>
      <c r="CC61" s="572"/>
      <c r="CD61" s="572"/>
      <c r="CE61" s="572"/>
      <c r="CF61" s="572"/>
      <c r="CG61" s="573"/>
      <c r="CH61" s="574" t="s">
        <v>506</v>
      </c>
      <c r="CI61" s="572"/>
      <c r="CJ61" s="572"/>
      <c r="CK61" s="572"/>
      <c r="CL61" s="572"/>
      <c r="CM61" s="572"/>
      <c r="CN61" s="572"/>
      <c r="CO61" s="572"/>
      <c r="CP61" s="572"/>
      <c r="CQ61" s="573"/>
      <c r="CR61" s="570" t="s">
        <v>506</v>
      </c>
      <c r="CS61" s="570"/>
      <c r="CT61" s="570"/>
      <c r="CU61" s="570"/>
      <c r="CV61" s="570"/>
      <c r="CW61" s="570"/>
      <c r="CX61" s="570"/>
      <c r="CY61" s="570"/>
      <c r="CZ61" s="570"/>
      <c r="DA61" s="574"/>
      <c r="DB61" s="567">
        <f>DB41+DB45+DB49+DB52+DB54+DB56+DB58+DB60</f>
        <v>3276630</v>
      </c>
      <c r="DC61" s="568"/>
      <c r="DD61" s="568"/>
      <c r="DE61" s="568"/>
      <c r="DF61" s="568"/>
      <c r="DG61" s="568"/>
      <c r="DH61" s="568"/>
      <c r="DI61" s="568"/>
      <c r="DJ61" s="568"/>
      <c r="DK61" s="568"/>
      <c r="DL61" s="568"/>
      <c r="DM61" s="569"/>
      <c r="DN61" s="570" t="s">
        <v>506</v>
      </c>
      <c r="DO61" s="570"/>
      <c r="DP61" s="570"/>
      <c r="DQ61" s="570"/>
      <c r="DR61" s="570"/>
      <c r="DS61" s="570"/>
      <c r="DT61" s="570"/>
      <c r="DU61" s="570"/>
      <c r="DV61" s="570"/>
      <c r="DW61" s="570"/>
      <c r="DX61" s="570" t="s">
        <v>506</v>
      </c>
      <c r="DY61" s="570"/>
      <c r="DZ61" s="570"/>
      <c r="EA61" s="570"/>
      <c r="EB61" s="570"/>
      <c r="EC61" s="570"/>
      <c r="ED61" s="570"/>
      <c r="EE61" s="570"/>
      <c r="EF61" s="570"/>
      <c r="EG61" s="574"/>
      <c r="EH61" s="567">
        <f>EH41+EH45+EH54+EH56+EH60</f>
        <v>3194330</v>
      </c>
      <c r="EI61" s="568"/>
      <c r="EJ61" s="568"/>
      <c r="EK61" s="568"/>
      <c r="EL61" s="568"/>
      <c r="EM61" s="568"/>
      <c r="EN61" s="568"/>
      <c r="EO61" s="568"/>
      <c r="EP61" s="568"/>
      <c r="EQ61" s="568"/>
      <c r="ER61" s="568"/>
      <c r="ES61" s="569"/>
      <c r="ET61" s="570" t="s">
        <v>506</v>
      </c>
      <c r="EU61" s="570"/>
      <c r="EV61" s="570"/>
      <c r="EW61" s="570"/>
      <c r="EX61" s="570"/>
      <c r="EY61" s="570"/>
      <c r="EZ61" s="570"/>
      <c r="FA61" s="570"/>
      <c r="FB61" s="570"/>
      <c r="FC61" s="570"/>
      <c r="FD61" s="574" t="s">
        <v>506</v>
      </c>
      <c r="FE61" s="572"/>
      <c r="FF61" s="572"/>
      <c r="FG61" s="572"/>
      <c r="FH61" s="572"/>
      <c r="FI61" s="572"/>
      <c r="FJ61" s="572"/>
      <c r="FK61" s="572"/>
      <c r="FL61" s="572"/>
      <c r="FM61" s="575"/>
    </row>
    <row r="62" spans="1:7" ht="6" customHeight="1">
      <c r="A62" s="432"/>
      <c r="B62" s="432"/>
      <c r="C62" s="432"/>
      <c r="D62" s="432"/>
      <c r="E62" s="432"/>
      <c r="F62" s="432"/>
      <c r="G62" s="432"/>
    </row>
    <row r="63" s="430" customFormat="1" ht="9" customHeight="1"/>
    <row r="64" spans="1:169" s="422" customFormat="1" ht="30" customHeight="1">
      <c r="A64" s="695" t="s">
        <v>534</v>
      </c>
      <c r="B64" s="695"/>
      <c r="C64" s="695"/>
      <c r="D64" s="695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695"/>
      <c r="AD64" s="695"/>
      <c r="AE64" s="695"/>
      <c r="AF64" s="695"/>
      <c r="AG64" s="695"/>
      <c r="AH64" s="695"/>
      <c r="AI64" s="695"/>
      <c r="AJ64" s="695"/>
      <c r="AK64" s="695"/>
      <c r="AL64" s="695"/>
      <c r="AM64" s="695"/>
      <c r="AN64" s="695"/>
      <c r="AO64" s="695"/>
      <c r="AP64" s="695"/>
      <c r="AQ64" s="695"/>
      <c r="AR64" s="695"/>
      <c r="AS64" s="695"/>
      <c r="AT64" s="695"/>
      <c r="AU64" s="695"/>
      <c r="AV64" s="695"/>
      <c r="AW64" s="695"/>
      <c r="AX64" s="695"/>
      <c r="AY64" s="695"/>
      <c r="AZ64" s="695"/>
      <c r="BA64" s="695"/>
      <c r="BB64" s="695"/>
      <c r="BC64" s="695"/>
      <c r="BD64" s="695"/>
      <c r="BE64" s="695"/>
      <c r="BF64" s="695"/>
      <c r="BG64" s="695"/>
      <c r="BH64" s="695"/>
      <c r="BI64" s="695"/>
      <c r="BJ64" s="695"/>
      <c r="BK64" s="695"/>
      <c r="BL64" s="695"/>
      <c r="BM64" s="695"/>
      <c r="BN64" s="695"/>
      <c r="BO64" s="695"/>
      <c r="BP64" s="695"/>
      <c r="BQ64" s="695"/>
      <c r="BR64" s="695"/>
      <c r="BS64" s="695"/>
      <c r="BT64" s="695"/>
      <c r="BU64" s="695"/>
      <c r="BV64" s="695"/>
      <c r="BW64" s="695"/>
      <c r="BX64" s="695"/>
      <c r="BY64" s="695"/>
      <c r="BZ64" s="695"/>
      <c r="CA64" s="695"/>
      <c r="CB64" s="695"/>
      <c r="CC64" s="695"/>
      <c r="CD64" s="695"/>
      <c r="CE64" s="695"/>
      <c r="CF64" s="695"/>
      <c r="CG64" s="695"/>
      <c r="CH64" s="695"/>
      <c r="CI64" s="695"/>
      <c r="CJ64" s="695"/>
      <c r="CK64" s="695"/>
      <c r="CL64" s="695"/>
      <c r="CM64" s="695"/>
      <c r="CN64" s="695"/>
      <c r="CO64" s="695"/>
      <c r="CP64" s="695"/>
      <c r="CQ64" s="695"/>
      <c r="CR64" s="695"/>
      <c r="CS64" s="695"/>
      <c r="CT64" s="695"/>
      <c r="CU64" s="695"/>
      <c r="CV64" s="695"/>
      <c r="CW64" s="695"/>
      <c r="CX64" s="695"/>
      <c r="CY64" s="695"/>
      <c r="CZ64" s="695"/>
      <c r="DA64" s="695"/>
      <c r="DB64" s="695"/>
      <c r="DC64" s="695"/>
      <c r="DD64" s="695"/>
      <c r="DE64" s="695"/>
      <c r="DF64" s="695"/>
      <c r="DG64" s="695"/>
      <c r="DH64" s="695"/>
      <c r="DI64" s="695"/>
      <c r="DJ64" s="695"/>
      <c r="DK64" s="695"/>
      <c r="DL64" s="695"/>
      <c r="DM64" s="695"/>
      <c r="DN64" s="695"/>
      <c r="DO64" s="695"/>
      <c r="DP64" s="695"/>
      <c r="DQ64" s="695"/>
      <c r="DR64" s="695"/>
      <c r="DS64" s="695"/>
      <c r="DT64" s="695"/>
      <c r="DU64" s="695"/>
      <c r="DV64" s="695"/>
      <c r="DW64" s="695"/>
      <c r="DX64" s="695"/>
      <c r="DY64" s="695"/>
      <c r="DZ64" s="695"/>
      <c r="EA64" s="695"/>
      <c r="EB64" s="695"/>
      <c r="EC64" s="695"/>
      <c r="ED64" s="695"/>
      <c r="EE64" s="695"/>
      <c r="EF64" s="695"/>
      <c r="EG64" s="695"/>
      <c r="EH64" s="695"/>
      <c r="EI64" s="695"/>
      <c r="EJ64" s="695"/>
      <c r="EK64" s="695"/>
      <c r="EL64" s="695"/>
      <c r="EM64" s="695"/>
      <c r="EN64" s="695"/>
      <c r="EO64" s="695"/>
      <c r="EP64" s="695"/>
      <c r="EQ64" s="695"/>
      <c r="ER64" s="695"/>
      <c r="ES64" s="695"/>
      <c r="ET64" s="695"/>
      <c r="EU64" s="695"/>
      <c r="EV64" s="695"/>
      <c r="EW64" s="695"/>
      <c r="EX64" s="695"/>
      <c r="EY64" s="695"/>
      <c r="EZ64" s="695"/>
      <c r="FA64" s="695"/>
      <c r="FB64" s="695"/>
      <c r="FC64" s="695"/>
      <c r="FD64" s="695"/>
      <c r="FE64" s="695"/>
      <c r="FF64" s="695"/>
      <c r="FG64" s="695"/>
      <c r="FH64" s="695"/>
      <c r="FI64" s="695"/>
      <c r="FJ64" s="695"/>
      <c r="FK64" s="695"/>
      <c r="FL64" s="695"/>
      <c r="FM64" s="695"/>
    </row>
    <row r="65" spans="1:15" ht="7.5" customHeight="1">
      <c r="A65" s="429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</row>
    <row r="66" spans="1:169" s="428" customFormat="1" ht="12.75" customHeight="1">
      <c r="A66" s="585" t="s">
        <v>147</v>
      </c>
      <c r="B66" s="586"/>
      <c r="C66" s="586"/>
      <c r="D66" s="586"/>
      <c r="E66" s="586"/>
      <c r="F66" s="586"/>
      <c r="G66" s="586"/>
      <c r="H66" s="586"/>
      <c r="I66" s="586"/>
      <c r="J66" s="586"/>
      <c r="K66" s="586"/>
      <c r="L66" s="587"/>
      <c r="M66" s="585" t="s">
        <v>513</v>
      </c>
      <c r="N66" s="586"/>
      <c r="O66" s="587"/>
      <c r="P66" s="585" t="s">
        <v>462</v>
      </c>
      <c r="Q66" s="586"/>
      <c r="R66" s="586"/>
      <c r="S66" s="586"/>
      <c r="T66" s="586"/>
      <c r="U66" s="586"/>
      <c r="V66" s="586"/>
      <c r="W66" s="586"/>
      <c r="X66" s="586"/>
      <c r="Y66" s="586"/>
      <c r="Z66" s="586"/>
      <c r="AA66" s="586"/>
      <c r="AB66" s="586"/>
      <c r="AC66" s="586"/>
      <c r="AD66" s="586"/>
      <c r="AE66" s="586"/>
      <c r="AF66" s="586"/>
      <c r="AG66" s="586"/>
      <c r="AH66" s="586"/>
      <c r="AI66" s="586"/>
      <c r="AJ66" s="586"/>
      <c r="AK66" s="586"/>
      <c r="AL66" s="586"/>
      <c r="AM66" s="586"/>
      <c r="AN66" s="586"/>
      <c r="AO66" s="586"/>
      <c r="AP66" s="586"/>
      <c r="AQ66" s="586"/>
      <c r="AR66" s="586"/>
      <c r="AS66" s="586"/>
      <c r="AT66" s="586"/>
      <c r="AU66" s="586"/>
      <c r="AV66" s="586"/>
      <c r="AW66" s="586"/>
      <c r="AX66" s="586"/>
      <c r="AY66" s="586"/>
      <c r="AZ66" s="586"/>
      <c r="BA66" s="586"/>
      <c r="BB66" s="586"/>
      <c r="BC66" s="586"/>
      <c r="BD66" s="586"/>
      <c r="BE66" s="587"/>
      <c r="BF66" s="585" t="s">
        <v>463</v>
      </c>
      <c r="BG66" s="586"/>
      <c r="BH66" s="586"/>
      <c r="BI66" s="586"/>
      <c r="BJ66" s="586"/>
      <c r="BK66" s="586"/>
      <c r="BL66" s="586"/>
      <c r="BM66" s="586"/>
      <c r="BN66" s="586"/>
      <c r="BO66" s="586"/>
      <c r="BP66" s="586"/>
      <c r="BQ66" s="586"/>
      <c r="BR66" s="586"/>
      <c r="BS66" s="586"/>
      <c r="BT66" s="586"/>
      <c r="BU66" s="587"/>
      <c r="BV66" s="617" t="s">
        <v>111</v>
      </c>
      <c r="BW66" s="618"/>
      <c r="BX66" s="618"/>
      <c r="BY66" s="618"/>
      <c r="BZ66" s="618"/>
      <c r="CA66" s="618"/>
      <c r="CB66" s="618"/>
      <c r="CC66" s="618"/>
      <c r="CD66" s="618"/>
      <c r="CE66" s="618"/>
      <c r="CF66" s="618"/>
      <c r="CG66" s="618"/>
      <c r="CH66" s="618"/>
      <c r="CI66" s="618"/>
      <c r="CJ66" s="618"/>
      <c r="CK66" s="618"/>
      <c r="CL66" s="618"/>
      <c r="CM66" s="618"/>
      <c r="CN66" s="618"/>
      <c r="CO66" s="618"/>
      <c r="CP66" s="618"/>
      <c r="CQ66" s="618"/>
      <c r="CR66" s="618"/>
      <c r="CS66" s="618"/>
      <c r="CT66" s="618"/>
      <c r="CU66" s="618"/>
      <c r="CV66" s="618"/>
      <c r="CW66" s="618"/>
      <c r="CX66" s="618"/>
      <c r="CY66" s="618"/>
      <c r="CZ66" s="618"/>
      <c r="DA66" s="618"/>
      <c r="DB66" s="618"/>
      <c r="DC66" s="618"/>
      <c r="DD66" s="618"/>
      <c r="DE66" s="618"/>
      <c r="DF66" s="618"/>
      <c r="DG66" s="618"/>
      <c r="DH66" s="618"/>
      <c r="DI66" s="618"/>
      <c r="DJ66" s="618"/>
      <c r="DK66" s="618"/>
      <c r="DL66" s="618"/>
      <c r="DM66" s="618"/>
      <c r="DN66" s="618"/>
      <c r="DO66" s="618"/>
      <c r="DP66" s="618"/>
      <c r="DQ66" s="618"/>
      <c r="DR66" s="618"/>
      <c r="DS66" s="618"/>
      <c r="DT66" s="618"/>
      <c r="DU66" s="618"/>
      <c r="DV66" s="618"/>
      <c r="DW66" s="618"/>
      <c r="DX66" s="618"/>
      <c r="DY66" s="618"/>
      <c r="DZ66" s="618"/>
      <c r="EA66" s="618"/>
      <c r="EB66" s="618"/>
      <c r="EC66" s="618"/>
      <c r="ED66" s="618"/>
      <c r="EE66" s="618"/>
      <c r="EF66" s="618"/>
      <c r="EG66" s="618"/>
      <c r="EH66" s="618"/>
      <c r="EI66" s="618"/>
      <c r="EJ66" s="618"/>
      <c r="EK66" s="618"/>
      <c r="EL66" s="618"/>
      <c r="EM66" s="618"/>
      <c r="EN66" s="618"/>
      <c r="EO66" s="618"/>
      <c r="EP66" s="618"/>
      <c r="EQ66" s="618"/>
      <c r="ER66" s="618"/>
      <c r="ES66" s="618"/>
      <c r="ET66" s="618"/>
      <c r="EU66" s="618"/>
      <c r="EV66" s="618"/>
      <c r="EW66" s="618"/>
      <c r="EX66" s="618"/>
      <c r="EY66" s="618"/>
      <c r="EZ66" s="618"/>
      <c r="FA66" s="618"/>
      <c r="FB66" s="618"/>
      <c r="FC66" s="618"/>
      <c r="FD66" s="618"/>
      <c r="FE66" s="618"/>
      <c r="FF66" s="618"/>
      <c r="FG66" s="618"/>
      <c r="FH66" s="618"/>
      <c r="FI66" s="618"/>
      <c r="FJ66" s="618"/>
      <c r="FK66" s="618"/>
      <c r="FL66" s="618"/>
      <c r="FM66" s="619"/>
    </row>
    <row r="67" spans="1:169" s="428" customFormat="1" ht="11.25" customHeight="1">
      <c r="A67" s="588"/>
      <c r="B67" s="589"/>
      <c r="C67" s="589"/>
      <c r="D67" s="589"/>
      <c r="E67" s="589"/>
      <c r="F67" s="589"/>
      <c r="G67" s="589"/>
      <c r="H67" s="589"/>
      <c r="I67" s="589"/>
      <c r="J67" s="589"/>
      <c r="K67" s="589"/>
      <c r="L67" s="590"/>
      <c r="M67" s="588"/>
      <c r="N67" s="589"/>
      <c r="O67" s="590"/>
      <c r="P67" s="588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89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90"/>
      <c r="BF67" s="588"/>
      <c r="BG67" s="589"/>
      <c r="BH67" s="589"/>
      <c r="BI67" s="589"/>
      <c r="BJ67" s="589"/>
      <c r="BK67" s="589"/>
      <c r="BL67" s="589"/>
      <c r="BM67" s="589"/>
      <c r="BN67" s="589"/>
      <c r="BO67" s="589"/>
      <c r="BP67" s="589"/>
      <c r="BQ67" s="589"/>
      <c r="BR67" s="589"/>
      <c r="BS67" s="589"/>
      <c r="BT67" s="589"/>
      <c r="BU67" s="590"/>
      <c r="BV67" s="603" t="s">
        <v>464</v>
      </c>
      <c r="BW67" s="604"/>
      <c r="BX67" s="604"/>
      <c r="BY67" s="604"/>
      <c r="BZ67" s="604"/>
      <c r="CA67" s="604"/>
      <c r="CB67" s="604"/>
      <c r="CC67" s="604"/>
      <c r="CD67" s="604"/>
      <c r="CE67" s="604"/>
      <c r="CF67" s="604"/>
      <c r="CG67" s="604"/>
      <c r="CH67" s="604"/>
      <c r="CI67" s="604"/>
      <c r="CJ67" s="604"/>
      <c r="CK67" s="696" t="str">
        <f>'Лиц-1-М'!BV29</f>
        <v>22</v>
      </c>
      <c r="CL67" s="696"/>
      <c r="CM67" s="696"/>
      <c r="CN67" s="597" t="s">
        <v>465</v>
      </c>
      <c r="CO67" s="597"/>
      <c r="CP67" s="597"/>
      <c r="CQ67" s="597"/>
      <c r="CR67" s="597"/>
      <c r="CS67" s="597"/>
      <c r="CT67" s="597"/>
      <c r="CU67" s="597"/>
      <c r="CV67" s="597"/>
      <c r="CW67" s="597"/>
      <c r="CX67" s="597"/>
      <c r="CY67" s="597"/>
      <c r="CZ67" s="597"/>
      <c r="DA67" s="598"/>
      <c r="DB67" s="603" t="s">
        <v>464</v>
      </c>
      <c r="DC67" s="604"/>
      <c r="DD67" s="604"/>
      <c r="DE67" s="604"/>
      <c r="DF67" s="604"/>
      <c r="DG67" s="604"/>
      <c r="DH67" s="604"/>
      <c r="DI67" s="604"/>
      <c r="DJ67" s="604"/>
      <c r="DK67" s="604"/>
      <c r="DL67" s="604"/>
      <c r="DM67" s="604"/>
      <c r="DN67" s="604"/>
      <c r="DO67" s="604"/>
      <c r="DP67" s="604"/>
      <c r="DQ67" s="696" t="str">
        <f>'Лиц-1-М'!DB29</f>
        <v>23</v>
      </c>
      <c r="DR67" s="696"/>
      <c r="DS67" s="696"/>
      <c r="DT67" s="597" t="s">
        <v>465</v>
      </c>
      <c r="DU67" s="597"/>
      <c r="DV67" s="597"/>
      <c r="DW67" s="597"/>
      <c r="DX67" s="597"/>
      <c r="DY67" s="597"/>
      <c r="DZ67" s="597"/>
      <c r="EA67" s="597"/>
      <c r="EB67" s="597"/>
      <c r="EC67" s="597"/>
      <c r="ED67" s="597"/>
      <c r="EE67" s="597"/>
      <c r="EF67" s="597"/>
      <c r="EG67" s="598"/>
      <c r="EH67" s="603" t="s">
        <v>464</v>
      </c>
      <c r="EI67" s="604"/>
      <c r="EJ67" s="604"/>
      <c r="EK67" s="604"/>
      <c r="EL67" s="604"/>
      <c r="EM67" s="604"/>
      <c r="EN67" s="604"/>
      <c r="EO67" s="604"/>
      <c r="EP67" s="604"/>
      <c r="EQ67" s="604"/>
      <c r="ER67" s="604"/>
      <c r="ES67" s="604"/>
      <c r="ET67" s="604"/>
      <c r="EU67" s="604"/>
      <c r="EV67" s="604"/>
      <c r="EW67" s="696" t="str">
        <f>'Лиц-1-М'!EH29</f>
        <v>24</v>
      </c>
      <c r="EX67" s="696"/>
      <c r="EY67" s="696"/>
      <c r="EZ67" s="597" t="s">
        <v>465</v>
      </c>
      <c r="FA67" s="597"/>
      <c r="FB67" s="597"/>
      <c r="FC67" s="597"/>
      <c r="FD67" s="597"/>
      <c r="FE67" s="597"/>
      <c r="FF67" s="597"/>
      <c r="FG67" s="597"/>
      <c r="FH67" s="597"/>
      <c r="FI67" s="597"/>
      <c r="FJ67" s="597"/>
      <c r="FK67" s="597"/>
      <c r="FL67" s="597"/>
      <c r="FM67" s="598"/>
    </row>
    <row r="68" spans="1:169" s="428" customFormat="1" ht="12.75" customHeight="1">
      <c r="A68" s="588"/>
      <c r="B68" s="589"/>
      <c r="C68" s="589"/>
      <c r="D68" s="589"/>
      <c r="E68" s="589"/>
      <c r="F68" s="589"/>
      <c r="G68" s="589"/>
      <c r="H68" s="589"/>
      <c r="I68" s="589"/>
      <c r="J68" s="589"/>
      <c r="K68" s="589"/>
      <c r="L68" s="590"/>
      <c r="M68" s="588"/>
      <c r="N68" s="589"/>
      <c r="O68" s="590"/>
      <c r="P68" s="591"/>
      <c r="Q68" s="592"/>
      <c r="R68" s="592"/>
      <c r="S68" s="592"/>
      <c r="T68" s="592"/>
      <c r="U68" s="592"/>
      <c r="V68" s="592"/>
      <c r="W68" s="592"/>
      <c r="X68" s="592"/>
      <c r="Y68" s="592"/>
      <c r="Z68" s="592"/>
      <c r="AA68" s="592"/>
      <c r="AB68" s="592"/>
      <c r="AC68" s="592"/>
      <c r="AD68" s="592"/>
      <c r="AE68" s="592"/>
      <c r="AF68" s="592"/>
      <c r="AG68" s="592"/>
      <c r="AH68" s="592"/>
      <c r="AI68" s="592"/>
      <c r="AJ68" s="592"/>
      <c r="AK68" s="592"/>
      <c r="AL68" s="592"/>
      <c r="AM68" s="592"/>
      <c r="AN68" s="592"/>
      <c r="AO68" s="592"/>
      <c r="AP68" s="592"/>
      <c r="AQ68" s="592"/>
      <c r="AR68" s="592"/>
      <c r="AS68" s="592"/>
      <c r="AT68" s="592"/>
      <c r="AU68" s="592"/>
      <c r="AV68" s="592"/>
      <c r="AW68" s="592"/>
      <c r="AX68" s="592"/>
      <c r="AY68" s="592"/>
      <c r="AZ68" s="592"/>
      <c r="BA68" s="592"/>
      <c r="BB68" s="592"/>
      <c r="BC68" s="592"/>
      <c r="BD68" s="592"/>
      <c r="BE68" s="593"/>
      <c r="BF68" s="588"/>
      <c r="BG68" s="589"/>
      <c r="BH68" s="589"/>
      <c r="BI68" s="589"/>
      <c r="BJ68" s="589"/>
      <c r="BK68" s="589"/>
      <c r="BL68" s="589"/>
      <c r="BM68" s="589"/>
      <c r="BN68" s="589"/>
      <c r="BO68" s="589"/>
      <c r="BP68" s="589"/>
      <c r="BQ68" s="589"/>
      <c r="BR68" s="589"/>
      <c r="BS68" s="589"/>
      <c r="BT68" s="589"/>
      <c r="BU68" s="590"/>
      <c r="BV68" s="599" t="s">
        <v>466</v>
      </c>
      <c r="BW68" s="600"/>
      <c r="BX68" s="600"/>
      <c r="BY68" s="600"/>
      <c r="BZ68" s="600"/>
      <c r="CA68" s="600"/>
      <c r="CB68" s="600"/>
      <c r="CC68" s="600"/>
      <c r="CD68" s="600"/>
      <c r="CE68" s="600"/>
      <c r="CF68" s="600"/>
      <c r="CG68" s="600"/>
      <c r="CH68" s="600"/>
      <c r="CI68" s="600"/>
      <c r="CJ68" s="600"/>
      <c r="CK68" s="600"/>
      <c r="CL68" s="600"/>
      <c r="CM68" s="600"/>
      <c r="CN68" s="600"/>
      <c r="CO68" s="600"/>
      <c r="CP68" s="600"/>
      <c r="CQ68" s="600"/>
      <c r="CR68" s="600"/>
      <c r="CS68" s="600"/>
      <c r="CT68" s="600"/>
      <c r="CU68" s="600"/>
      <c r="CV68" s="600"/>
      <c r="CW68" s="600"/>
      <c r="CX68" s="600"/>
      <c r="CY68" s="600"/>
      <c r="CZ68" s="600"/>
      <c r="DA68" s="601"/>
      <c r="DB68" s="599" t="s">
        <v>467</v>
      </c>
      <c r="DC68" s="600"/>
      <c r="DD68" s="600"/>
      <c r="DE68" s="600"/>
      <c r="DF68" s="600"/>
      <c r="DG68" s="600"/>
      <c r="DH68" s="600"/>
      <c r="DI68" s="600"/>
      <c r="DJ68" s="600"/>
      <c r="DK68" s="600"/>
      <c r="DL68" s="600"/>
      <c r="DM68" s="600"/>
      <c r="DN68" s="600"/>
      <c r="DO68" s="600"/>
      <c r="DP68" s="600"/>
      <c r="DQ68" s="600"/>
      <c r="DR68" s="600"/>
      <c r="DS68" s="600"/>
      <c r="DT68" s="600"/>
      <c r="DU68" s="600"/>
      <c r="DV68" s="600"/>
      <c r="DW68" s="600"/>
      <c r="DX68" s="600"/>
      <c r="DY68" s="600"/>
      <c r="DZ68" s="600"/>
      <c r="EA68" s="600"/>
      <c r="EB68" s="600"/>
      <c r="EC68" s="600"/>
      <c r="ED68" s="600"/>
      <c r="EE68" s="600"/>
      <c r="EF68" s="600"/>
      <c r="EG68" s="601"/>
      <c r="EH68" s="599" t="s">
        <v>468</v>
      </c>
      <c r="EI68" s="600"/>
      <c r="EJ68" s="600"/>
      <c r="EK68" s="600"/>
      <c r="EL68" s="600"/>
      <c r="EM68" s="600"/>
      <c r="EN68" s="600"/>
      <c r="EO68" s="600"/>
      <c r="EP68" s="600"/>
      <c r="EQ68" s="600"/>
      <c r="ER68" s="600"/>
      <c r="ES68" s="600"/>
      <c r="ET68" s="600"/>
      <c r="EU68" s="600"/>
      <c r="EV68" s="600"/>
      <c r="EW68" s="600"/>
      <c r="EX68" s="600"/>
      <c r="EY68" s="600"/>
      <c r="EZ68" s="600"/>
      <c r="FA68" s="600"/>
      <c r="FB68" s="600"/>
      <c r="FC68" s="600"/>
      <c r="FD68" s="600"/>
      <c r="FE68" s="600"/>
      <c r="FF68" s="600"/>
      <c r="FG68" s="600"/>
      <c r="FH68" s="600"/>
      <c r="FI68" s="600"/>
      <c r="FJ68" s="600"/>
      <c r="FK68" s="600"/>
      <c r="FL68" s="600"/>
      <c r="FM68" s="601"/>
    </row>
    <row r="69" spans="1:169" s="428" customFormat="1" ht="33" customHeight="1">
      <c r="A69" s="591"/>
      <c r="B69" s="592"/>
      <c r="C69" s="592"/>
      <c r="D69" s="592"/>
      <c r="E69" s="592"/>
      <c r="F69" s="592"/>
      <c r="G69" s="592"/>
      <c r="H69" s="592"/>
      <c r="I69" s="592"/>
      <c r="J69" s="592"/>
      <c r="K69" s="592"/>
      <c r="L69" s="593"/>
      <c r="M69" s="591"/>
      <c r="N69" s="592"/>
      <c r="O69" s="593"/>
      <c r="P69" s="584" t="s">
        <v>469</v>
      </c>
      <c r="Q69" s="582"/>
      <c r="R69" s="582"/>
      <c r="S69" s="582"/>
      <c r="T69" s="582"/>
      <c r="U69" s="582"/>
      <c r="V69" s="582"/>
      <c r="W69" s="582"/>
      <c r="X69" s="582"/>
      <c r="Y69" s="583"/>
      <c r="Z69" s="584" t="s">
        <v>470</v>
      </c>
      <c r="AA69" s="582"/>
      <c r="AB69" s="582"/>
      <c r="AC69" s="582"/>
      <c r="AD69" s="582"/>
      <c r="AE69" s="582"/>
      <c r="AF69" s="582"/>
      <c r="AG69" s="582"/>
      <c r="AH69" s="582"/>
      <c r="AI69" s="583"/>
      <c r="AJ69" s="584" t="s">
        <v>471</v>
      </c>
      <c r="AK69" s="582"/>
      <c r="AL69" s="582"/>
      <c r="AM69" s="582"/>
      <c r="AN69" s="582"/>
      <c r="AO69" s="582"/>
      <c r="AP69" s="582"/>
      <c r="AQ69" s="582"/>
      <c r="AR69" s="582"/>
      <c r="AS69" s="582"/>
      <c r="AT69" s="582"/>
      <c r="AU69" s="582"/>
      <c r="AV69" s="583"/>
      <c r="AW69" s="584" t="s">
        <v>472</v>
      </c>
      <c r="AX69" s="582"/>
      <c r="AY69" s="582"/>
      <c r="AZ69" s="582"/>
      <c r="BA69" s="582"/>
      <c r="BB69" s="582"/>
      <c r="BC69" s="582"/>
      <c r="BD69" s="582"/>
      <c r="BE69" s="583"/>
      <c r="BF69" s="591"/>
      <c r="BG69" s="592"/>
      <c r="BH69" s="592"/>
      <c r="BI69" s="592"/>
      <c r="BJ69" s="592"/>
      <c r="BK69" s="592"/>
      <c r="BL69" s="592"/>
      <c r="BM69" s="592"/>
      <c r="BN69" s="592"/>
      <c r="BO69" s="592"/>
      <c r="BP69" s="592"/>
      <c r="BQ69" s="592"/>
      <c r="BR69" s="592"/>
      <c r="BS69" s="592"/>
      <c r="BT69" s="592"/>
      <c r="BU69" s="593"/>
      <c r="BV69" s="584" t="s">
        <v>473</v>
      </c>
      <c r="BW69" s="582"/>
      <c r="BX69" s="582"/>
      <c r="BY69" s="582"/>
      <c r="BZ69" s="582"/>
      <c r="CA69" s="582"/>
      <c r="CB69" s="582"/>
      <c r="CC69" s="582"/>
      <c r="CD69" s="582"/>
      <c r="CE69" s="582"/>
      <c r="CF69" s="582"/>
      <c r="CG69" s="583"/>
      <c r="CH69" s="584" t="s">
        <v>474</v>
      </c>
      <c r="CI69" s="582"/>
      <c r="CJ69" s="582"/>
      <c r="CK69" s="582"/>
      <c r="CL69" s="582"/>
      <c r="CM69" s="582"/>
      <c r="CN69" s="582"/>
      <c r="CO69" s="582"/>
      <c r="CP69" s="582"/>
      <c r="CQ69" s="583"/>
      <c r="CR69" s="582" t="s">
        <v>475</v>
      </c>
      <c r="CS69" s="582"/>
      <c r="CT69" s="582"/>
      <c r="CU69" s="582"/>
      <c r="CV69" s="582"/>
      <c r="CW69" s="582"/>
      <c r="CX69" s="582"/>
      <c r="CY69" s="582"/>
      <c r="CZ69" s="582"/>
      <c r="DA69" s="582"/>
      <c r="DB69" s="584" t="s">
        <v>473</v>
      </c>
      <c r="DC69" s="582"/>
      <c r="DD69" s="582"/>
      <c r="DE69" s="582"/>
      <c r="DF69" s="582"/>
      <c r="DG69" s="582"/>
      <c r="DH69" s="582"/>
      <c r="DI69" s="582"/>
      <c r="DJ69" s="582"/>
      <c r="DK69" s="582"/>
      <c r="DL69" s="582"/>
      <c r="DM69" s="583"/>
      <c r="DN69" s="584" t="s">
        <v>474</v>
      </c>
      <c r="DO69" s="582"/>
      <c r="DP69" s="582"/>
      <c r="DQ69" s="582"/>
      <c r="DR69" s="582"/>
      <c r="DS69" s="582"/>
      <c r="DT69" s="582"/>
      <c r="DU69" s="582"/>
      <c r="DV69" s="582"/>
      <c r="DW69" s="583"/>
      <c r="DX69" s="582" t="s">
        <v>475</v>
      </c>
      <c r="DY69" s="582"/>
      <c r="DZ69" s="582"/>
      <c r="EA69" s="582"/>
      <c r="EB69" s="582"/>
      <c r="EC69" s="582"/>
      <c r="ED69" s="582"/>
      <c r="EE69" s="582"/>
      <c r="EF69" s="582"/>
      <c r="EG69" s="582"/>
      <c r="EH69" s="584" t="s">
        <v>473</v>
      </c>
      <c r="EI69" s="582"/>
      <c r="EJ69" s="582"/>
      <c r="EK69" s="582"/>
      <c r="EL69" s="582"/>
      <c r="EM69" s="582"/>
      <c r="EN69" s="582"/>
      <c r="EO69" s="582"/>
      <c r="EP69" s="582"/>
      <c r="EQ69" s="582"/>
      <c r="ER69" s="582"/>
      <c r="ES69" s="583"/>
      <c r="ET69" s="584" t="s">
        <v>474</v>
      </c>
      <c r="EU69" s="582"/>
      <c r="EV69" s="582"/>
      <c r="EW69" s="582"/>
      <c r="EX69" s="582"/>
      <c r="EY69" s="582"/>
      <c r="EZ69" s="582"/>
      <c r="FA69" s="582"/>
      <c r="FB69" s="582"/>
      <c r="FC69" s="583"/>
      <c r="FD69" s="582" t="s">
        <v>475</v>
      </c>
      <c r="FE69" s="582"/>
      <c r="FF69" s="582"/>
      <c r="FG69" s="582"/>
      <c r="FH69" s="582"/>
      <c r="FI69" s="582"/>
      <c r="FJ69" s="582"/>
      <c r="FK69" s="582"/>
      <c r="FL69" s="582"/>
      <c r="FM69" s="583"/>
    </row>
    <row r="70" spans="1:169" s="428" customFormat="1" ht="13.5" customHeight="1" thickBot="1">
      <c r="A70" s="584">
        <v>1</v>
      </c>
      <c r="B70" s="582"/>
      <c r="C70" s="582"/>
      <c r="D70" s="582"/>
      <c r="E70" s="582"/>
      <c r="F70" s="582"/>
      <c r="G70" s="582"/>
      <c r="H70" s="582"/>
      <c r="I70" s="582"/>
      <c r="J70" s="582"/>
      <c r="K70" s="582"/>
      <c r="L70" s="583"/>
      <c r="M70" s="692">
        <v>2</v>
      </c>
      <c r="N70" s="693"/>
      <c r="O70" s="694"/>
      <c r="P70" s="579">
        <v>3</v>
      </c>
      <c r="Q70" s="580"/>
      <c r="R70" s="580"/>
      <c r="S70" s="580"/>
      <c r="T70" s="580"/>
      <c r="U70" s="580"/>
      <c r="V70" s="580"/>
      <c r="W70" s="580"/>
      <c r="X70" s="580"/>
      <c r="Y70" s="581"/>
      <c r="Z70" s="579">
        <v>4</v>
      </c>
      <c r="AA70" s="580"/>
      <c r="AB70" s="580"/>
      <c r="AC70" s="580"/>
      <c r="AD70" s="580"/>
      <c r="AE70" s="580"/>
      <c r="AF70" s="580"/>
      <c r="AG70" s="580"/>
      <c r="AH70" s="580"/>
      <c r="AI70" s="581"/>
      <c r="AJ70" s="579">
        <v>5</v>
      </c>
      <c r="AK70" s="580"/>
      <c r="AL70" s="580"/>
      <c r="AM70" s="580"/>
      <c r="AN70" s="580"/>
      <c r="AO70" s="580"/>
      <c r="AP70" s="580"/>
      <c r="AQ70" s="580"/>
      <c r="AR70" s="580"/>
      <c r="AS70" s="580"/>
      <c r="AT70" s="580"/>
      <c r="AU70" s="580"/>
      <c r="AV70" s="581"/>
      <c r="AW70" s="579">
        <v>6</v>
      </c>
      <c r="AX70" s="580"/>
      <c r="AY70" s="580"/>
      <c r="AZ70" s="580"/>
      <c r="BA70" s="580"/>
      <c r="BB70" s="580"/>
      <c r="BC70" s="580"/>
      <c r="BD70" s="580"/>
      <c r="BE70" s="581"/>
      <c r="BF70" s="579">
        <v>7</v>
      </c>
      <c r="BG70" s="580"/>
      <c r="BH70" s="580"/>
      <c r="BI70" s="580"/>
      <c r="BJ70" s="580"/>
      <c r="BK70" s="580"/>
      <c r="BL70" s="580"/>
      <c r="BM70" s="580"/>
      <c r="BN70" s="580"/>
      <c r="BO70" s="580"/>
      <c r="BP70" s="580"/>
      <c r="BQ70" s="580"/>
      <c r="BR70" s="580"/>
      <c r="BS70" s="580"/>
      <c r="BT70" s="580"/>
      <c r="BU70" s="581"/>
      <c r="BV70" s="579">
        <v>8</v>
      </c>
      <c r="BW70" s="580"/>
      <c r="BX70" s="580"/>
      <c r="BY70" s="580"/>
      <c r="BZ70" s="580"/>
      <c r="CA70" s="580"/>
      <c r="CB70" s="580"/>
      <c r="CC70" s="580"/>
      <c r="CD70" s="580"/>
      <c r="CE70" s="580"/>
      <c r="CF70" s="580"/>
      <c r="CG70" s="581"/>
      <c r="CH70" s="579">
        <v>9</v>
      </c>
      <c r="CI70" s="580"/>
      <c r="CJ70" s="580"/>
      <c r="CK70" s="580"/>
      <c r="CL70" s="580"/>
      <c r="CM70" s="580"/>
      <c r="CN70" s="580"/>
      <c r="CO70" s="580"/>
      <c r="CP70" s="580"/>
      <c r="CQ70" s="581"/>
      <c r="CR70" s="580">
        <v>10</v>
      </c>
      <c r="CS70" s="580"/>
      <c r="CT70" s="580"/>
      <c r="CU70" s="580"/>
      <c r="CV70" s="580"/>
      <c r="CW70" s="580"/>
      <c r="CX70" s="580"/>
      <c r="CY70" s="580"/>
      <c r="CZ70" s="580"/>
      <c r="DA70" s="580"/>
      <c r="DB70" s="579">
        <v>11</v>
      </c>
      <c r="DC70" s="580"/>
      <c r="DD70" s="580"/>
      <c r="DE70" s="580"/>
      <c r="DF70" s="580"/>
      <c r="DG70" s="580"/>
      <c r="DH70" s="580"/>
      <c r="DI70" s="580"/>
      <c r="DJ70" s="580"/>
      <c r="DK70" s="580"/>
      <c r="DL70" s="580"/>
      <c r="DM70" s="581"/>
      <c r="DN70" s="579">
        <v>12</v>
      </c>
      <c r="DO70" s="580"/>
      <c r="DP70" s="580"/>
      <c r="DQ70" s="580"/>
      <c r="DR70" s="580"/>
      <c r="DS70" s="580"/>
      <c r="DT70" s="580"/>
      <c r="DU70" s="580"/>
      <c r="DV70" s="580"/>
      <c r="DW70" s="581"/>
      <c r="DX70" s="580">
        <v>13</v>
      </c>
      <c r="DY70" s="580"/>
      <c r="DZ70" s="580"/>
      <c r="EA70" s="580"/>
      <c r="EB70" s="580"/>
      <c r="EC70" s="580"/>
      <c r="ED70" s="580"/>
      <c r="EE70" s="580"/>
      <c r="EF70" s="580"/>
      <c r="EG70" s="580"/>
      <c r="EH70" s="579">
        <v>14</v>
      </c>
      <c r="EI70" s="580"/>
      <c r="EJ70" s="580"/>
      <c r="EK70" s="580"/>
      <c r="EL70" s="580"/>
      <c r="EM70" s="580"/>
      <c r="EN70" s="580"/>
      <c r="EO70" s="580"/>
      <c r="EP70" s="580"/>
      <c r="EQ70" s="580"/>
      <c r="ER70" s="580"/>
      <c r="ES70" s="581"/>
      <c r="ET70" s="579">
        <v>15</v>
      </c>
      <c r="EU70" s="580"/>
      <c r="EV70" s="580"/>
      <c r="EW70" s="580"/>
      <c r="EX70" s="580"/>
      <c r="EY70" s="580"/>
      <c r="EZ70" s="580"/>
      <c r="FA70" s="580"/>
      <c r="FB70" s="580"/>
      <c r="FC70" s="581"/>
      <c r="FD70" s="580">
        <v>16</v>
      </c>
      <c r="FE70" s="580"/>
      <c r="FF70" s="580"/>
      <c r="FG70" s="580"/>
      <c r="FH70" s="580"/>
      <c r="FI70" s="580"/>
      <c r="FJ70" s="580"/>
      <c r="FK70" s="580"/>
      <c r="FL70" s="580"/>
      <c r="FM70" s="581"/>
    </row>
    <row r="71" spans="1:169" s="429" customFormat="1" ht="12.75" customHeight="1" thickBot="1">
      <c r="A71" s="669"/>
      <c r="B71" s="670"/>
      <c r="C71" s="670"/>
      <c r="D71" s="670"/>
      <c r="E71" s="670"/>
      <c r="F71" s="670"/>
      <c r="G71" s="670"/>
      <c r="H71" s="670"/>
      <c r="I71" s="670"/>
      <c r="J71" s="670"/>
      <c r="K71" s="670"/>
      <c r="L71" s="670"/>
      <c r="M71" s="689"/>
      <c r="N71" s="690"/>
      <c r="O71" s="691"/>
      <c r="P71" s="553"/>
      <c r="Q71" s="554"/>
      <c r="R71" s="554"/>
      <c r="S71" s="554"/>
      <c r="T71" s="554"/>
      <c r="U71" s="554"/>
      <c r="V71" s="554"/>
      <c r="W71" s="554"/>
      <c r="X71" s="554"/>
      <c r="Y71" s="557"/>
      <c r="Z71" s="553"/>
      <c r="AA71" s="554"/>
      <c r="AB71" s="554"/>
      <c r="AC71" s="554"/>
      <c r="AD71" s="554"/>
      <c r="AE71" s="554"/>
      <c r="AF71" s="554"/>
      <c r="AG71" s="554"/>
      <c r="AH71" s="554"/>
      <c r="AI71" s="557"/>
      <c r="AJ71" s="553"/>
      <c r="AK71" s="554"/>
      <c r="AL71" s="554"/>
      <c r="AM71" s="554"/>
      <c r="AN71" s="554"/>
      <c r="AO71" s="554"/>
      <c r="AP71" s="554"/>
      <c r="AQ71" s="554"/>
      <c r="AR71" s="554"/>
      <c r="AS71" s="554"/>
      <c r="AT71" s="554"/>
      <c r="AU71" s="554"/>
      <c r="AV71" s="557"/>
      <c r="AW71" s="553"/>
      <c r="AX71" s="554"/>
      <c r="AY71" s="554"/>
      <c r="AZ71" s="554"/>
      <c r="BA71" s="554"/>
      <c r="BB71" s="554"/>
      <c r="BC71" s="554"/>
      <c r="BD71" s="554"/>
      <c r="BE71" s="554"/>
      <c r="BF71" s="542"/>
      <c r="BG71" s="542"/>
      <c r="BH71" s="542"/>
      <c r="BI71" s="542"/>
      <c r="BJ71" s="542"/>
      <c r="BK71" s="542"/>
      <c r="BL71" s="542"/>
      <c r="BM71" s="542"/>
      <c r="BN71" s="542"/>
      <c r="BO71" s="542"/>
      <c r="BP71" s="542"/>
      <c r="BQ71" s="542"/>
      <c r="BR71" s="542"/>
      <c r="BS71" s="542"/>
      <c r="BT71" s="542"/>
      <c r="BU71" s="542"/>
      <c r="BV71" s="540"/>
      <c r="BW71" s="540"/>
      <c r="BX71" s="540"/>
      <c r="BY71" s="540"/>
      <c r="BZ71" s="540"/>
      <c r="CA71" s="540"/>
      <c r="CB71" s="540"/>
      <c r="CC71" s="540"/>
      <c r="CD71" s="540"/>
      <c r="CE71" s="540"/>
      <c r="CF71" s="540"/>
      <c r="CG71" s="540"/>
      <c r="CH71" s="540"/>
      <c r="CI71" s="540"/>
      <c r="CJ71" s="540"/>
      <c r="CK71" s="540"/>
      <c r="CL71" s="540"/>
      <c r="CM71" s="540"/>
      <c r="CN71" s="540"/>
      <c r="CO71" s="540"/>
      <c r="CP71" s="540"/>
      <c r="CQ71" s="540"/>
      <c r="CR71" s="540"/>
      <c r="CS71" s="540"/>
      <c r="CT71" s="540"/>
      <c r="CU71" s="540"/>
      <c r="CV71" s="540"/>
      <c r="CW71" s="540"/>
      <c r="CX71" s="540"/>
      <c r="CY71" s="540"/>
      <c r="CZ71" s="540"/>
      <c r="DA71" s="540"/>
      <c r="DB71" s="540"/>
      <c r="DC71" s="540"/>
      <c r="DD71" s="540"/>
      <c r="DE71" s="540"/>
      <c r="DF71" s="540"/>
      <c r="DG71" s="540"/>
      <c r="DH71" s="540"/>
      <c r="DI71" s="540"/>
      <c r="DJ71" s="540"/>
      <c r="DK71" s="540"/>
      <c r="DL71" s="540"/>
      <c r="DM71" s="540"/>
      <c r="DN71" s="540"/>
      <c r="DO71" s="540"/>
      <c r="DP71" s="540"/>
      <c r="DQ71" s="540"/>
      <c r="DR71" s="540"/>
      <c r="DS71" s="540"/>
      <c r="DT71" s="540"/>
      <c r="DU71" s="540"/>
      <c r="DV71" s="540"/>
      <c r="DW71" s="540"/>
      <c r="DX71" s="540"/>
      <c r="DY71" s="540"/>
      <c r="DZ71" s="540"/>
      <c r="EA71" s="540"/>
      <c r="EB71" s="540"/>
      <c r="EC71" s="540"/>
      <c r="ED71" s="540"/>
      <c r="EE71" s="540"/>
      <c r="EF71" s="540"/>
      <c r="EG71" s="540"/>
      <c r="EH71" s="540"/>
      <c r="EI71" s="540"/>
      <c r="EJ71" s="540"/>
      <c r="EK71" s="540"/>
      <c r="EL71" s="540"/>
      <c r="EM71" s="540"/>
      <c r="EN71" s="540"/>
      <c r="EO71" s="540"/>
      <c r="EP71" s="540"/>
      <c r="EQ71" s="540"/>
      <c r="ER71" s="540"/>
      <c r="ES71" s="540"/>
      <c r="ET71" s="540"/>
      <c r="EU71" s="540"/>
      <c r="EV71" s="540"/>
      <c r="EW71" s="540"/>
      <c r="EX71" s="540"/>
      <c r="EY71" s="540"/>
      <c r="EZ71" s="540"/>
      <c r="FA71" s="540"/>
      <c r="FB71" s="540"/>
      <c r="FC71" s="540"/>
      <c r="FD71" s="540"/>
      <c r="FE71" s="540"/>
      <c r="FF71" s="540"/>
      <c r="FG71" s="540"/>
      <c r="FH71" s="540"/>
      <c r="FI71" s="540"/>
      <c r="FJ71" s="540"/>
      <c r="FK71" s="540"/>
      <c r="FL71" s="540"/>
      <c r="FM71" s="556"/>
    </row>
    <row r="72" spans="1:169" s="429" customFormat="1" ht="12" thickBot="1">
      <c r="A72" s="685"/>
      <c r="B72" s="685"/>
      <c r="C72" s="685"/>
      <c r="D72" s="685"/>
      <c r="E72" s="685"/>
      <c r="F72" s="685"/>
      <c r="G72" s="685"/>
      <c r="H72" s="685"/>
      <c r="I72" s="685"/>
      <c r="J72" s="685"/>
      <c r="K72" s="685"/>
      <c r="L72" s="685"/>
      <c r="M72" s="686"/>
      <c r="N72" s="686"/>
      <c r="O72" s="686"/>
      <c r="P72" s="555" t="s">
        <v>505</v>
      </c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555"/>
      <c r="AD72" s="555"/>
      <c r="AE72" s="555"/>
      <c r="AF72" s="555"/>
      <c r="AG72" s="555"/>
      <c r="AH72" s="555"/>
      <c r="AI72" s="555"/>
      <c r="AJ72" s="555"/>
      <c r="AK72" s="555"/>
      <c r="AL72" s="555"/>
      <c r="AM72" s="555"/>
      <c r="AN72" s="555"/>
      <c r="AO72" s="555"/>
      <c r="AP72" s="555"/>
      <c r="AQ72" s="555"/>
      <c r="AR72" s="555"/>
      <c r="AS72" s="555"/>
      <c r="AT72" s="555"/>
      <c r="AU72" s="555"/>
      <c r="AV72" s="555"/>
      <c r="AW72" s="555"/>
      <c r="AX72" s="555"/>
      <c r="AY72" s="555"/>
      <c r="AZ72" s="555"/>
      <c r="BA72" s="555"/>
      <c r="BB72" s="555"/>
      <c r="BC72" s="555"/>
      <c r="BD72" s="555"/>
      <c r="BE72" s="555"/>
      <c r="BF72" s="687"/>
      <c r="BG72" s="688"/>
      <c r="BH72" s="688"/>
      <c r="BI72" s="688"/>
      <c r="BJ72" s="688"/>
      <c r="BK72" s="688"/>
      <c r="BL72" s="688"/>
      <c r="BM72" s="688"/>
      <c r="BN72" s="688"/>
      <c r="BO72" s="688"/>
      <c r="BP72" s="688"/>
      <c r="BQ72" s="688"/>
      <c r="BR72" s="688"/>
      <c r="BS72" s="688"/>
      <c r="BT72" s="688"/>
      <c r="BU72" s="688"/>
      <c r="BV72" s="551">
        <f>SUM(BV71:CG71)</f>
        <v>0</v>
      </c>
      <c r="BW72" s="551"/>
      <c r="BX72" s="551"/>
      <c r="BY72" s="551"/>
      <c r="BZ72" s="551"/>
      <c r="CA72" s="551"/>
      <c r="CB72" s="551"/>
      <c r="CC72" s="551"/>
      <c r="CD72" s="551"/>
      <c r="CE72" s="551"/>
      <c r="CF72" s="551"/>
      <c r="CG72" s="551"/>
      <c r="CH72" s="551" t="s">
        <v>506</v>
      </c>
      <c r="CI72" s="551"/>
      <c r="CJ72" s="551"/>
      <c r="CK72" s="551"/>
      <c r="CL72" s="551"/>
      <c r="CM72" s="551"/>
      <c r="CN72" s="551"/>
      <c r="CO72" s="551"/>
      <c r="CP72" s="551"/>
      <c r="CQ72" s="551"/>
      <c r="CR72" s="551" t="s">
        <v>506</v>
      </c>
      <c r="CS72" s="551"/>
      <c r="CT72" s="551"/>
      <c r="CU72" s="551"/>
      <c r="CV72" s="551"/>
      <c r="CW72" s="551"/>
      <c r="CX72" s="551"/>
      <c r="CY72" s="551"/>
      <c r="CZ72" s="551"/>
      <c r="DA72" s="551"/>
      <c r="DB72" s="551">
        <f>SUM(DB71:DM71)</f>
        <v>0</v>
      </c>
      <c r="DC72" s="551"/>
      <c r="DD72" s="551"/>
      <c r="DE72" s="551"/>
      <c r="DF72" s="551"/>
      <c r="DG72" s="551"/>
      <c r="DH72" s="551"/>
      <c r="DI72" s="551"/>
      <c r="DJ72" s="551"/>
      <c r="DK72" s="551"/>
      <c r="DL72" s="551"/>
      <c r="DM72" s="551"/>
      <c r="DN72" s="551" t="s">
        <v>506</v>
      </c>
      <c r="DO72" s="551"/>
      <c r="DP72" s="551"/>
      <c r="DQ72" s="551"/>
      <c r="DR72" s="551"/>
      <c r="DS72" s="551"/>
      <c r="DT72" s="551"/>
      <c r="DU72" s="551"/>
      <c r="DV72" s="551"/>
      <c r="DW72" s="551"/>
      <c r="DX72" s="551" t="s">
        <v>506</v>
      </c>
      <c r="DY72" s="551"/>
      <c r="DZ72" s="551"/>
      <c r="EA72" s="551"/>
      <c r="EB72" s="551"/>
      <c r="EC72" s="551"/>
      <c r="ED72" s="551"/>
      <c r="EE72" s="551"/>
      <c r="EF72" s="551"/>
      <c r="EG72" s="551"/>
      <c r="EH72" s="551">
        <f>SUM(EH71:ES71)</f>
        <v>0</v>
      </c>
      <c r="EI72" s="551"/>
      <c r="EJ72" s="551"/>
      <c r="EK72" s="551"/>
      <c r="EL72" s="551"/>
      <c r="EM72" s="551"/>
      <c r="EN72" s="551"/>
      <c r="EO72" s="551"/>
      <c r="EP72" s="551"/>
      <c r="EQ72" s="551"/>
      <c r="ER72" s="551"/>
      <c r="ES72" s="551"/>
      <c r="ET72" s="551" t="s">
        <v>506</v>
      </c>
      <c r="EU72" s="551"/>
      <c r="EV72" s="551"/>
      <c r="EW72" s="551"/>
      <c r="EX72" s="551"/>
      <c r="EY72" s="551"/>
      <c r="EZ72" s="551"/>
      <c r="FA72" s="551"/>
      <c r="FB72" s="551"/>
      <c r="FC72" s="551"/>
      <c r="FD72" s="551" t="s">
        <v>506</v>
      </c>
      <c r="FE72" s="551"/>
      <c r="FF72" s="551"/>
      <c r="FG72" s="551"/>
      <c r="FH72" s="551"/>
      <c r="FI72" s="551"/>
      <c r="FJ72" s="551"/>
      <c r="FK72" s="551"/>
      <c r="FL72" s="551"/>
      <c r="FM72" s="552"/>
    </row>
    <row r="73" spans="1:169" s="429" customFormat="1" ht="12" thickBot="1">
      <c r="A73" s="431"/>
      <c r="B73" s="431"/>
      <c r="C73" s="431"/>
      <c r="D73" s="431"/>
      <c r="E73" s="431"/>
      <c r="F73" s="431"/>
      <c r="G73" s="431"/>
      <c r="BF73" s="555" t="s">
        <v>509</v>
      </c>
      <c r="BG73" s="555"/>
      <c r="BH73" s="555"/>
      <c r="BI73" s="555"/>
      <c r="BJ73" s="555"/>
      <c r="BK73" s="555"/>
      <c r="BL73" s="555"/>
      <c r="BM73" s="555"/>
      <c r="BN73" s="555"/>
      <c r="BO73" s="555"/>
      <c r="BP73" s="555"/>
      <c r="BQ73" s="555"/>
      <c r="BR73" s="555"/>
      <c r="BS73" s="555"/>
      <c r="BT73" s="555"/>
      <c r="BU73" s="555"/>
      <c r="BV73" s="571">
        <f>BV72</f>
        <v>0</v>
      </c>
      <c r="BW73" s="572"/>
      <c r="BX73" s="572"/>
      <c r="BY73" s="572"/>
      <c r="BZ73" s="572"/>
      <c r="CA73" s="572"/>
      <c r="CB73" s="572"/>
      <c r="CC73" s="572"/>
      <c r="CD73" s="572"/>
      <c r="CE73" s="572"/>
      <c r="CF73" s="572"/>
      <c r="CG73" s="573"/>
      <c r="CH73" s="574" t="s">
        <v>506</v>
      </c>
      <c r="CI73" s="572"/>
      <c r="CJ73" s="572"/>
      <c r="CK73" s="572"/>
      <c r="CL73" s="572"/>
      <c r="CM73" s="572"/>
      <c r="CN73" s="572"/>
      <c r="CO73" s="572"/>
      <c r="CP73" s="572"/>
      <c r="CQ73" s="573"/>
      <c r="CR73" s="570" t="s">
        <v>506</v>
      </c>
      <c r="CS73" s="570"/>
      <c r="CT73" s="570"/>
      <c r="CU73" s="570"/>
      <c r="CV73" s="570"/>
      <c r="CW73" s="570"/>
      <c r="CX73" s="570"/>
      <c r="CY73" s="570"/>
      <c r="CZ73" s="570"/>
      <c r="DA73" s="574"/>
      <c r="DB73" s="567">
        <f>DB72</f>
        <v>0</v>
      </c>
      <c r="DC73" s="568"/>
      <c r="DD73" s="568"/>
      <c r="DE73" s="568"/>
      <c r="DF73" s="568"/>
      <c r="DG73" s="568"/>
      <c r="DH73" s="568"/>
      <c r="DI73" s="568"/>
      <c r="DJ73" s="568"/>
      <c r="DK73" s="568"/>
      <c r="DL73" s="568"/>
      <c r="DM73" s="569"/>
      <c r="DN73" s="570" t="s">
        <v>506</v>
      </c>
      <c r="DO73" s="570"/>
      <c r="DP73" s="570"/>
      <c r="DQ73" s="570"/>
      <c r="DR73" s="570"/>
      <c r="DS73" s="570"/>
      <c r="DT73" s="570"/>
      <c r="DU73" s="570"/>
      <c r="DV73" s="570"/>
      <c r="DW73" s="570"/>
      <c r="DX73" s="570" t="s">
        <v>506</v>
      </c>
      <c r="DY73" s="570"/>
      <c r="DZ73" s="570"/>
      <c r="EA73" s="570"/>
      <c r="EB73" s="570"/>
      <c r="EC73" s="570"/>
      <c r="ED73" s="570"/>
      <c r="EE73" s="570"/>
      <c r="EF73" s="570"/>
      <c r="EG73" s="574"/>
      <c r="EH73" s="567">
        <f>EH72</f>
        <v>0</v>
      </c>
      <c r="EI73" s="568"/>
      <c r="EJ73" s="568"/>
      <c r="EK73" s="568"/>
      <c r="EL73" s="568"/>
      <c r="EM73" s="568"/>
      <c r="EN73" s="568"/>
      <c r="EO73" s="568"/>
      <c r="EP73" s="568"/>
      <c r="EQ73" s="568"/>
      <c r="ER73" s="568"/>
      <c r="ES73" s="569"/>
      <c r="ET73" s="570" t="s">
        <v>506</v>
      </c>
      <c r="EU73" s="570"/>
      <c r="EV73" s="570"/>
      <c r="EW73" s="570"/>
      <c r="EX73" s="570"/>
      <c r="EY73" s="570"/>
      <c r="EZ73" s="570"/>
      <c r="FA73" s="570"/>
      <c r="FB73" s="570"/>
      <c r="FC73" s="570"/>
      <c r="FD73" s="574" t="s">
        <v>506</v>
      </c>
      <c r="FE73" s="572"/>
      <c r="FF73" s="572"/>
      <c r="FG73" s="572"/>
      <c r="FH73" s="572"/>
      <c r="FI73" s="572"/>
      <c r="FJ73" s="572"/>
      <c r="FK73" s="572"/>
      <c r="FL73" s="572"/>
      <c r="FM73" s="575"/>
    </row>
    <row r="75" spans="1:166" s="430" customFormat="1" ht="24.75" customHeight="1">
      <c r="A75" s="683" t="s">
        <v>552</v>
      </c>
      <c r="B75" s="683"/>
      <c r="C75" s="683"/>
      <c r="D75" s="683"/>
      <c r="E75" s="683"/>
      <c r="F75" s="683"/>
      <c r="G75" s="683"/>
      <c r="H75" s="683"/>
      <c r="I75" s="683"/>
      <c r="J75" s="683"/>
      <c r="K75" s="683"/>
      <c r="L75" s="683"/>
      <c r="M75" s="683"/>
      <c r="N75" s="683"/>
      <c r="O75" s="683"/>
      <c r="P75" s="683"/>
      <c r="Q75" s="683"/>
      <c r="R75" s="683"/>
      <c r="S75" s="683"/>
      <c r="T75" s="683"/>
      <c r="U75" s="683"/>
      <c r="V75" s="683"/>
      <c r="W75" s="683"/>
      <c r="X75" s="683"/>
      <c r="Y75" s="683"/>
      <c r="Z75" s="683"/>
      <c r="AA75" s="683"/>
      <c r="AB75" s="683"/>
      <c r="AC75" s="683"/>
      <c r="AD75" s="683"/>
      <c r="AE75" s="683"/>
      <c r="AF75" s="683"/>
      <c r="AG75" s="683"/>
      <c r="AH75" s="683"/>
      <c r="AI75" s="683"/>
      <c r="AJ75" s="683"/>
      <c r="AK75" s="683"/>
      <c r="AL75" s="683"/>
      <c r="AM75" s="683"/>
      <c r="AN75" s="683"/>
      <c r="AO75" s="683"/>
      <c r="AP75" s="683"/>
      <c r="AQ75" s="683"/>
      <c r="AR75" s="683"/>
      <c r="AS75" s="683"/>
      <c r="AT75" s="683"/>
      <c r="AU75" s="683"/>
      <c r="AV75" s="683"/>
      <c r="AW75" s="683"/>
      <c r="AX75" s="683"/>
      <c r="AY75" s="683"/>
      <c r="AZ75" s="683"/>
      <c r="BA75" s="683"/>
      <c r="BB75" s="683"/>
      <c r="BC75" s="683"/>
      <c r="BD75" s="683"/>
      <c r="BE75" s="683"/>
      <c r="BF75" s="683"/>
      <c r="BG75" s="683"/>
      <c r="BH75" s="683"/>
      <c r="BI75" s="683"/>
      <c r="BJ75" s="683"/>
      <c r="BK75" s="683"/>
      <c r="BL75" s="683"/>
      <c r="BM75" s="683"/>
      <c r="BN75" s="683"/>
      <c r="BO75" s="683"/>
      <c r="BP75" s="683"/>
      <c r="BQ75" s="683"/>
      <c r="BR75" s="683"/>
      <c r="BS75" s="683"/>
      <c r="BT75" s="683"/>
      <c r="BU75" s="683"/>
      <c r="BV75" s="683"/>
      <c r="BW75" s="683"/>
      <c r="BX75" s="683"/>
      <c r="BY75" s="683"/>
      <c r="BZ75" s="683"/>
      <c r="CA75" s="683"/>
      <c r="CB75" s="683"/>
      <c r="CC75" s="683"/>
      <c r="CD75" s="683"/>
      <c r="CE75" s="683"/>
      <c r="CF75" s="683"/>
      <c r="CG75" s="683"/>
      <c r="CH75" s="683"/>
      <c r="CI75" s="683"/>
      <c r="CJ75" s="683"/>
      <c r="CK75" s="683"/>
      <c r="CL75" s="683"/>
      <c r="CM75" s="683"/>
      <c r="CN75" s="683"/>
      <c r="CO75" s="683"/>
      <c r="CP75" s="683"/>
      <c r="CQ75" s="683"/>
      <c r="CR75" s="683"/>
      <c r="CS75" s="683"/>
      <c r="CT75" s="683"/>
      <c r="CU75" s="683"/>
      <c r="CV75" s="683"/>
      <c r="CW75" s="683"/>
      <c r="CX75" s="683"/>
      <c r="CY75" s="683"/>
      <c r="CZ75" s="683"/>
      <c r="DA75" s="683"/>
      <c r="DB75" s="683"/>
      <c r="DC75" s="683"/>
      <c r="DD75" s="683"/>
      <c r="DE75" s="683"/>
      <c r="DF75" s="683"/>
      <c r="DG75" s="683"/>
      <c r="DH75" s="683"/>
      <c r="DI75" s="683"/>
      <c r="DJ75" s="683"/>
      <c r="DK75" s="683"/>
      <c r="DL75" s="683"/>
      <c r="DM75" s="683"/>
      <c r="DN75" s="683"/>
      <c r="DO75" s="683"/>
      <c r="DP75" s="683"/>
      <c r="DQ75" s="683"/>
      <c r="DR75" s="683"/>
      <c r="DS75" s="683"/>
      <c r="DT75" s="683"/>
      <c r="DU75" s="683"/>
      <c r="DV75" s="683"/>
      <c r="DW75" s="683"/>
      <c r="DX75" s="683"/>
      <c r="DY75" s="683"/>
      <c r="DZ75" s="683"/>
      <c r="EA75" s="683"/>
      <c r="EB75" s="683"/>
      <c r="EC75" s="683"/>
      <c r="ED75" s="683"/>
      <c r="EE75" s="683"/>
      <c r="EF75" s="683"/>
      <c r="EG75" s="683"/>
      <c r="EH75" s="683"/>
      <c r="EI75" s="683"/>
      <c r="EJ75" s="683"/>
      <c r="EK75" s="683"/>
      <c r="EL75" s="683"/>
      <c r="EM75" s="683"/>
      <c r="EN75" s="683"/>
      <c r="EO75" s="683"/>
      <c r="EP75" s="683"/>
      <c r="EQ75" s="683"/>
      <c r="ER75" s="683"/>
      <c r="ES75" s="683"/>
      <c r="ET75" s="683"/>
      <c r="EU75" s="683"/>
      <c r="EV75" s="683"/>
      <c r="EW75" s="683"/>
      <c r="EX75" s="683"/>
      <c r="EY75" s="683"/>
      <c r="EZ75" s="683"/>
      <c r="FA75" s="683"/>
      <c r="FB75" s="683"/>
      <c r="FC75" s="683"/>
      <c r="FD75" s="683"/>
      <c r="FE75" s="683"/>
      <c r="FF75" s="683"/>
      <c r="FG75" s="683"/>
      <c r="FH75" s="683"/>
      <c r="FI75" s="683"/>
      <c r="FJ75" s="683"/>
    </row>
    <row r="77" ht="12">
      <c r="A77" s="411" t="s">
        <v>151</v>
      </c>
    </row>
    <row r="78" spans="1:116" ht="12">
      <c r="A78" s="411" t="s">
        <v>152</v>
      </c>
      <c r="AD78" s="433"/>
      <c r="AE78" s="433"/>
      <c r="AF78" s="677" t="s">
        <v>555</v>
      </c>
      <c r="AG78" s="677"/>
      <c r="AH78" s="677"/>
      <c r="AI78" s="677"/>
      <c r="AJ78" s="677"/>
      <c r="AK78" s="677"/>
      <c r="AL78" s="677"/>
      <c r="AM78" s="677"/>
      <c r="AN78" s="677"/>
      <c r="AO78" s="677"/>
      <c r="AP78" s="677"/>
      <c r="AQ78" s="677"/>
      <c r="AR78" s="677"/>
      <c r="AS78" s="677"/>
      <c r="AT78" s="677"/>
      <c r="AU78" s="677"/>
      <c r="AV78" s="677"/>
      <c r="AW78" s="677"/>
      <c r="AX78" s="677"/>
      <c r="AY78" s="677"/>
      <c r="AZ78" s="677"/>
      <c r="BA78" s="677"/>
      <c r="BB78" s="677"/>
      <c r="BC78" s="677"/>
      <c r="BD78" s="677"/>
      <c r="BE78" s="677"/>
      <c r="BF78" s="677"/>
      <c r="BG78" s="677"/>
      <c r="BH78" s="677"/>
      <c r="BI78" s="677"/>
      <c r="BJ78" s="677"/>
      <c r="BK78" s="677"/>
      <c r="BL78" s="677"/>
      <c r="BM78" s="677"/>
      <c r="BN78" s="677"/>
      <c r="BO78" s="677"/>
      <c r="BP78" s="677"/>
      <c r="BQ78" s="677"/>
      <c r="BS78" s="677"/>
      <c r="BT78" s="677"/>
      <c r="BU78" s="677"/>
      <c r="BV78" s="677"/>
      <c r="BW78" s="677"/>
      <c r="BX78" s="677"/>
      <c r="BY78" s="677"/>
      <c r="BZ78" s="677"/>
      <c r="CA78" s="677"/>
      <c r="CB78" s="677"/>
      <c r="CC78" s="677"/>
      <c r="CD78" s="677"/>
      <c r="CE78" s="677"/>
      <c r="CF78" s="677"/>
      <c r="CG78" s="677"/>
      <c r="CI78" s="677" t="s">
        <v>400</v>
      </c>
      <c r="CJ78" s="677"/>
      <c r="CK78" s="677"/>
      <c r="CL78" s="677"/>
      <c r="CM78" s="677"/>
      <c r="CN78" s="677"/>
      <c r="CO78" s="677"/>
      <c r="CP78" s="677"/>
      <c r="CQ78" s="677"/>
      <c r="CR78" s="677"/>
      <c r="CS78" s="677"/>
      <c r="CT78" s="677"/>
      <c r="CU78" s="677"/>
      <c r="CV78" s="677"/>
      <c r="CW78" s="677"/>
      <c r="CX78" s="677"/>
      <c r="CY78" s="677"/>
      <c r="CZ78" s="677"/>
      <c r="DA78" s="677"/>
      <c r="DB78" s="677"/>
      <c r="DC78" s="677"/>
      <c r="DD78" s="677"/>
      <c r="DE78" s="677"/>
      <c r="DF78" s="677"/>
      <c r="DG78" s="677"/>
      <c r="DH78" s="677"/>
      <c r="DI78" s="677"/>
      <c r="DJ78" s="677"/>
      <c r="DK78" s="677"/>
      <c r="DL78" s="677"/>
    </row>
    <row r="79" spans="32:116" s="434" customFormat="1" ht="10.5">
      <c r="AF79" s="678" t="s">
        <v>535</v>
      </c>
      <c r="AG79" s="678"/>
      <c r="AH79" s="678"/>
      <c r="AI79" s="678"/>
      <c r="AJ79" s="678"/>
      <c r="AK79" s="678"/>
      <c r="AL79" s="678"/>
      <c r="AM79" s="678"/>
      <c r="AN79" s="678"/>
      <c r="AO79" s="678"/>
      <c r="AP79" s="678"/>
      <c r="AQ79" s="678"/>
      <c r="AR79" s="678"/>
      <c r="AS79" s="678"/>
      <c r="AT79" s="678"/>
      <c r="AU79" s="678"/>
      <c r="AV79" s="678"/>
      <c r="AW79" s="678"/>
      <c r="AX79" s="678"/>
      <c r="AY79" s="678"/>
      <c r="AZ79" s="678"/>
      <c r="BA79" s="678"/>
      <c r="BB79" s="678"/>
      <c r="BC79" s="678"/>
      <c r="BD79" s="678"/>
      <c r="BE79" s="678"/>
      <c r="BF79" s="678"/>
      <c r="BG79" s="678"/>
      <c r="BH79" s="678"/>
      <c r="BI79" s="678"/>
      <c r="BJ79" s="678"/>
      <c r="BK79" s="678"/>
      <c r="BL79" s="678"/>
      <c r="BM79" s="678"/>
      <c r="BN79" s="678"/>
      <c r="BO79" s="678"/>
      <c r="BP79" s="678"/>
      <c r="BQ79" s="678"/>
      <c r="BS79" s="678" t="s">
        <v>161</v>
      </c>
      <c r="BT79" s="678"/>
      <c r="BU79" s="678"/>
      <c r="BV79" s="678"/>
      <c r="BW79" s="678"/>
      <c r="BX79" s="678"/>
      <c r="BY79" s="678"/>
      <c r="BZ79" s="678"/>
      <c r="CA79" s="678"/>
      <c r="CB79" s="678"/>
      <c r="CC79" s="678"/>
      <c r="CD79" s="678"/>
      <c r="CE79" s="678"/>
      <c r="CF79" s="678"/>
      <c r="CG79" s="678"/>
      <c r="CI79" s="678" t="s">
        <v>536</v>
      </c>
      <c r="CJ79" s="678"/>
      <c r="CK79" s="678"/>
      <c r="CL79" s="678"/>
      <c r="CM79" s="678"/>
      <c r="CN79" s="678"/>
      <c r="CO79" s="678"/>
      <c r="CP79" s="678"/>
      <c r="CQ79" s="678"/>
      <c r="CR79" s="678"/>
      <c r="CS79" s="678"/>
      <c r="CT79" s="678"/>
      <c r="CU79" s="678"/>
      <c r="CV79" s="678"/>
      <c r="CW79" s="678"/>
      <c r="CX79" s="678"/>
      <c r="CY79" s="678"/>
      <c r="CZ79" s="678"/>
      <c r="DA79" s="678"/>
      <c r="DB79" s="678"/>
      <c r="DC79" s="678"/>
      <c r="DD79" s="678"/>
      <c r="DE79" s="678"/>
      <c r="DF79" s="678"/>
      <c r="DG79" s="678"/>
      <c r="DH79" s="678"/>
      <c r="DI79" s="678"/>
      <c r="DJ79" s="678"/>
      <c r="DK79" s="678"/>
      <c r="DL79" s="678"/>
    </row>
    <row r="81" spans="1:126" ht="12">
      <c r="A81" s="411" t="s">
        <v>537</v>
      </c>
      <c r="AF81" s="677" t="s">
        <v>538</v>
      </c>
      <c r="AG81" s="677"/>
      <c r="AH81" s="677"/>
      <c r="AI81" s="677"/>
      <c r="AJ81" s="677"/>
      <c r="AK81" s="677"/>
      <c r="AL81" s="677"/>
      <c r="AM81" s="677"/>
      <c r="AN81" s="677"/>
      <c r="AO81" s="677"/>
      <c r="AP81" s="677"/>
      <c r="AQ81" s="677"/>
      <c r="AR81" s="677"/>
      <c r="AS81" s="677"/>
      <c r="AT81" s="677"/>
      <c r="AU81" s="677"/>
      <c r="AV81" s="677"/>
      <c r="AW81" s="677"/>
      <c r="AX81" s="677"/>
      <c r="AY81" s="677"/>
      <c r="AZ81" s="677"/>
      <c r="BA81" s="677"/>
      <c r="BB81" s="677"/>
      <c r="BC81" s="677"/>
      <c r="BD81" s="677"/>
      <c r="BE81" s="677"/>
      <c r="BF81" s="677"/>
      <c r="BG81" s="677"/>
      <c r="BH81" s="677"/>
      <c r="BI81" s="677"/>
      <c r="BJ81" s="677"/>
      <c r="BK81" s="677"/>
      <c r="BL81" s="677"/>
      <c r="BM81" s="677"/>
      <c r="BN81" s="677"/>
      <c r="BO81" s="677"/>
      <c r="BP81" s="677"/>
      <c r="BQ81" s="677"/>
      <c r="BS81" s="677" t="s">
        <v>539</v>
      </c>
      <c r="BT81" s="677"/>
      <c r="BU81" s="677"/>
      <c r="BV81" s="677"/>
      <c r="BW81" s="677"/>
      <c r="BX81" s="677"/>
      <c r="BY81" s="677"/>
      <c r="BZ81" s="677"/>
      <c r="CA81" s="677"/>
      <c r="CB81" s="677"/>
      <c r="CC81" s="677"/>
      <c r="CD81" s="677"/>
      <c r="CE81" s="677"/>
      <c r="CF81" s="677"/>
      <c r="CG81" s="677"/>
      <c r="CH81" s="677"/>
      <c r="CI81" s="677"/>
      <c r="CJ81" s="677"/>
      <c r="CK81" s="677"/>
      <c r="CL81" s="677"/>
      <c r="CM81" s="677"/>
      <c r="CN81" s="677"/>
      <c r="CO81" s="677"/>
      <c r="CP81" s="677"/>
      <c r="CQ81" s="677"/>
      <c r="CR81" s="677"/>
      <c r="CS81" s="677"/>
      <c r="CT81" s="677"/>
      <c r="CU81" s="677"/>
      <c r="CV81" s="677"/>
      <c r="CX81" s="684" t="s">
        <v>418</v>
      </c>
      <c r="CY81" s="684"/>
      <c r="CZ81" s="684"/>
      <c r="DA81" s="684"/>
      <c r="DB81" s="684"/>
      <c r="DC81" s="684"/>
      <c r="DD81" s="684"/>
      <c r="DE81" s="684"/>
      <c r="DF81" s="684"/>
      <c r="DG81" s="684"/>
      <c r="DH81" s="684"/>
      <c r="DI81" s="684"/>
      <c r="DJ81" s="684"/>
      <c r="DK81" s="684"/>
      <c r="DL81" s="684"/>
      <c r="DM81" s="684"/>
      <c r="DN81" s="684"/>
      <c r="DO81" s="684"/>
      <c r="DP81" s="684"/>
      <c r="DQ81" s="684"/>
      <c r="DR81" s="684"/>
      <c r="DS81" s="684"/>
      <c r="DT81" s="684"/>
      <c r="DU81" s="684"/>
      <c r="DV81" s="684"/>
    </row>
    <row r="82" spans="32:126" s="434" customFormat="1" ht="10.5">
      <c r="AF82" s="678" t="s">
        <v>535</v>
      </c>
      <c r="AG82" s="678"/>
      <c r="AH82" s="678"/>
      <c r="AI82" s="678"/>
      <c r="AJ82" s="678"/>
      <c r="AK82" s="678"/>
      <c r="AL82" s="678"/>
      <c r="AM82" s="678"/>
      <c r="AN82" s="678"/>
      <c r="AO82" s="678"/>
      <c r="AP82" s="678"/>
      <c r="AQ82" s="678"/>
      <c r="AR82" s="678"/>
      <c r="AS82" s="678"/>
      <c r="AT82" s="678"/>
      <c r="AU82" s="678"/>
      <c r="AV82" s="678"/>
      <c r="AW82" s="678"/>
      <c r="AX82" s="678"/>
      <c r="AY82" s="678"/>
      <c r="AZ82" s="678"/>
      <c r="BA82" s="678"/>
      <c r="BB82" s="678"/>
      <c r="BC82" s="678"/>
      <c r="BD82" s="678"/>
      <c r="BE82" s="678"/>
      <c r="BF82" s="678"/>
      <c r="BG82" s="678"/>
      <c r="BH82" s="678"/>
      <c r="BI82" s="678"/>
      <c r="BJ82" s="678"/>
      <c r="BK82" s="678"/>
      <c r="BL82" s="678"/>
      <c r="BM82" s="678"/>
      <c r="BN82" s="678"/>
      <c r="BO82" s="678"/>
      <c r="BP82" s="678"/>
      <c r="BQ82" s="678"/>
      <c r="BS82" s="678" t="s">
        <v>536</v>
      </c>
      <c r="BT82" s="678"/>
      <c r="BU82" s="678"/>
      <c r="BV82" s="678"/>
      <c r="BW82" s="678"/>
      <c r="BX82" s="678"/>
      <c r="BY82" s="678"/>
      <c r="BZ82" s="678"/>
      <c r="CA82" s="678"/>
      <c r="CB82" s="678"/>
      <c r="CC82" s="678"/>
      <c r="CD82" s="678"/>
      <c r="CE82" s="678"/>
      <c r="CF82" s="678"/>
      <c r="CG82" s="678"/>
      <c r="CH82" s="678"/>
      <c r="CI82" s="678"/>
      <c r="CJ82" s="678"/>
      <c r="CK82" s="678"/>
      <c r="CL82" s="678"/>
      <c r="CM82" s="678"/>
      <c r="CN82" s="678"/>
      <c r="CO82" s="678"/>
      <c r="CP82" s="678"/>
      <c r="CQ82" s="678"/>
      <c r="CR82" s="678"/>
      <c r="CS82" s="678"/>
      <c r="CT82" s="678"/>
      <c r="CU82" s="678"/>
      <c r="CV82" s="678"/>
      <c r="CX82" s="678" t="s">
        <v>163</v>
      </c>
      <c r="CY82" s="678"/>
      <c r="CZ82" s="678"/>
      <c r="DA82" s="678"/>
      <c r="DB82" s="678"/>
      <c r="DC82" s="678"/>
      <c r="DD82" s="678"/>
      <c r="DE82" s="678"/>
      <c r="DF82" s="678"/>
      <c r="DG82" s="678"/>
      <c r="DH82" s="678"/>
      <c r="DI82" s="678"/>
      <c r="DJ82" s="678"/>
      <c r="DK82" s="678"/>
      <c r="DL82" s="678"/>
      <c r="DM82" s="678"/>
      <c r="DN82" s="678"/>
      <c r="DO82" s="678"/>
      <c r="DP82" s="678"/>
      <c r="DQ82" s="678"/>
      <c r="DR82" s="678"/>
      <c r="DS82" s="678"/>
      <c r="DT82" s="678"/>
      <c r="DU82" s="678"/>
      <c r="DV82" s="678"/>
    </row>
    <row r="83" spans="2:36" ht="12">
      <c r="B83" s="412" t="s">
        <v>441</v>
      </c>
      <c r="C83" s="679" t="str">
        <f>'Лиц-1-М'!CK12</f>
        <v>15</v>
      </c>
      <c r="D83" s="679"/>
      <c r="E83" s="679"/>
      <c r="F83" s="679"/>
      <c r="G83" s="411" t="s">
        <v>441</v>
      </c>
      <c r="I83" s="680" t="str">
        <f>'Лиц-1-М'!CQ12</f>
        <v>декабря</v>
      </c>
      <c r="J83" s="680"/>
      <c r="K83" s="680"/>
      <c r="L83" s="680"/>
      <c r="M83" s="680"/>
      <c r="N83" s="680"/>
      <c r="O83" s="680"/>
      <c r="P83" s="680"/>
      <c r="Q83" s="680"/>
      <c r="R83" s="680"/>
      <c r="S83" s="680"/>
      <c r="T83" s="680"/>
      <c r="U83" s="680"/>
      <c r="V83" s="680"/>
      <c r="W83" s="680"/>
      <c r="X83" s="680"/>
      <c r="Y83" s="680"/>
      <c r="Z83" s="680"/>
      <c r="AA83" s="680"/>
      <c r="AB83" s="681">
        <v>20</v>
      </c>
      <c r="AC83" s="681"/>
      <c r="AD83" s="681"/>
      <c r="AE83" s="682" t="str">
        <f>'Лиц-1-М'!DM12</f>
        <v>21</v>
      </c>
      <c r="AF83" s="682"/>
      <c r="AG83" s="682"/>
      <c r="AH83" s="645" t="s">
        <v>443</v>
      </c>
      <c r="AI83" s="645"/>
      <c r="AJ83" s="645"/>
    </row>
  </sheetData>
  <sheetProtection/>
  <mergeCells count="969">
    <mergeCell ref="FD38:FM38"/>
    <mergeCell ref="CR38:DA38"/>
    <mergeCell ref="DB38:DM38"/>
    <mergeCell ref="DN38:DW38"/>
    <mergeCell ref="DX38:EG38"/>
    <mergeCell ref="EH38:ES38"/>
    <mergeCell ref="ET38:FC38"/>
    <mergeCell ref="FD37:FM37"/>
    <mergeCell ref="A38:L38"/>
    <mergeCell ref="M38:O38"/>
    <mergeCell ref="P38:Y38"/>
    <mergeCell ref="Z38:AI38"/>
    <mergeCell ref="AJ38:AV38"/>
    <mergeCell ref="AW38:BE38"/>
    <mergeCell ref="BF38:BU38"/>
    <mergeCell ref="BV38:CG38"/>
    <mergeCell ref="CH38:CQ38"/>
    <mergeCell ref="BF37:BU37"/>
    <mergeCell ref="BV37:CG37"/>
    <mergeCell ref="CH37:CQ37"/>
    <mergeCell ref="CR37:DA37"/>
    <mergeCell ref="DB37:DM37"/>
    <mergeCell ref="DN37:DW37"/>
    <mergeCell ref="A37:L37"/>
    <mergeCell ref="M37:O37"/>
    <mergeCell ref="P37:Y37"/>
    <mergeCell ref="Z37:AI37"/>
    <mergeCell ref="AJ37:AV37"/>
    <mergeCell ref="AW37:BE37"/>
    <mergeCell ref="FD60:FM60"/>
    <mergeCell ref="EH59:ES59"/>
    <mergeCell ref="ET59:FC59"/>
    <mergeCell ref="FD59:FM59"/>
    <mergeCell ref="DX29:EG29"/>
    <mergeCell ref="CH29:CQ29"/>
    <mergeCell ref="DX60:EG60"/>
    <mergeCell ref="EH60:ES60"/>
    <mergeCell ref="CR60:DA60"/>
    <mergeCell ref="DB60:DM60"/>
    <mergeCell ref="P60:BE60"/>
    <mergeCell ref="BF60:BU60"/>
    <mergeCell ref="BV60:CG60"/>
    <mergeCell ref="CH60:CQ60"/>
    <mergeCell ref="ET60:FC60"/>
    <mergeCell ref="DN60:DW60"/>
    <mergeCell ref="DX59:EG59"/>
    <mergeCell ref="BF57:BU57"/>
    <mergeCell ref="BV57:CG57"/>
    <mergeCell ref="CH57:CQ57"/>
    <mergeCell ref="BF59:BU59"/>
    <mergeCell ref="BV59:CG59"/>
    <mergeCell ref="CH59:CQ59"/>
    <mergeCell ref="CR59:DA59"/>
    <mergeCell ref="DB59:DM59"/>
    <mergeCell ref="DN59:DW59"/>
    <mergeCell ref="Z55:AI55"/>
    <mergeCell ref="AJ55:AV55"/>
    <mergeCell ref="AW55:BE55"/>
    <mergeCell ref="P59:Y59"/>
    <mergeCell ref="Z59:AI59"/>
    <mergeCell ref="AJ59:AV59"/>
    <mergeCell ref="AW59:BE59"/>
    <mergeCell ref="P53:Y53"/>
    <mergeCell ref="EH53:ES53"/>
    <mergeCell ref="BF53:BU53"/>
    <mergeCell ref="P57:Y57"/>
    <mergeCell ref="Z57:AI57"/>
    <mergeCell ref="AJ57:AV57"/>
    <mergeCell ref="AW57:BE57"/>
    <mergeCell ref="BF55:BU55"/>
    <mergeCell ref="BV55:CG55"/>
    <mergeCell ref="P55:Y55"/>
    <mergeCell ref="FD54:FM54"/>
    <mergeCell ref="DB53:DM53"/>
    <mergeCell ref="P54:BE54"/>
    <mergeCell ref="BF54:BU54"/>
    <mergeCell ref="BV54:CG54"/>
    <mergeCell ref="CH54:CQ54"/>
    <mergeCell ref="DN53:DW53"/>
    <mergeCell ref="DX53:EG53"/>
    <mergeCell ref="BV53:CG53"/>
    <mergeCell ref="CH53:CQ53"/>
    <mergeCell ref="CR54:DA54"/>
    <mergeCell ref="DB54:DM54"/>
    <mergeCell ref="DN54:DW54"/>
    <mergeCell ref="DX54:EG54"/>
    <mergeCell ref="EH54:ES54"/>
    <mergeCell ref="ET54:FC54"/>
    <mergeCell ref="Z53:AI53"/>
    <mergeCell ref="AJ53:AV53"/>
    <mergeCell ref="AW53:BE53"/>
    <mergeCell ref="P52:BE52"/>
    <mergeCell ref="BF52:BU52"/>
    <mergeCell ref="FD52:FM52"/>
    <mergeCell ref="ET52:FC52"/>
    <mergeCell ref="ET53:FC53"/>
    <mergeCell ref="FD53:FM53"/>
    <mergeCell ref="CR53:DA53"/>
    <mergeCell ref="CR52:DA52"/>
    <mergeCell ref="DB52:DM52"/>
    <mergeCell ref="P47:Y47"/>
    <mergeCell ref="Z47:AI47"/>
    <mergeCell ref="AJ47:AV47"/>
    <mergeCell ref="AW47:BE47"/>
    <mergeCell ref="BF47:BU47"/>
    <mergeCell ref="BV47:CG47"/>
    <mergeCell ref="DN51:DW51"/>
    <mergeCell ref="BV52:CG52"/>
    <mergeCell ref="CH52:CQ52"/>
    <mergeCell ref="DX51:EG51"/>
    <mergeCell ref="CH47:CQ47"/>
    <mergeCell ref="EH51:ES51"/>
    <mergeCell ref="DN52:DW52"/>
    <mergeCell ref="DX52:EG52"/>
    <mergeCell ref="EH52:ES52"/>
    <mergeCell ref="BV51:CG51"/>
    <mergeCell ref="P51:Y51"/>
    <mergeCell ref="Z51:AI51"/>
    <mergeCell ref="AJ51:AV51"/>
    <mergeCell ref="AW51:BE51"/>
    <mergeCell ref="BF51:BU51"/>
    <mergeCell ref="DB50:DM50"/>
    <mergeCell ref="DB51:DM51"/>
    <mergeCell ref="CH51:CQ51"/>
    <mergeCell ref="CR51:DA51"/>
    <mergeCell ref="ET51:FC51"/>
    <mergeCell ref="DX50:EG50"/>
    <mergeCell ref="EH50:ES50"/>
    <mergeCell ref="ET50:FC50"/>
    <mergeCell ref="P50:Y50"/>
    <mergeCell ref="Z50:AI50"/>
    <mergeCell ref="AJ50:AV50"/>
    <mergeCell ref="AW50:BE50"/>
    <mergeCell ref="BF50:BU50"/>
    <mergeCell ref="BV50:CG50"/>
    <mergeCell ref="DX48:EG48"/>
    <mergeCell ref="EH48:ES48"/>
    <mergeCell ref="ET48:FC48"/>
    <mergeCell ref="FD48:FM48"/>
    <mergeCell ref="CH50:CQ50"/>
    <mergeCell ref="CR50:DA50"/>
    <mergeCell ref="DB49:DM49"/>
    <mergeCell ref="DN49:DW49"/>
    <mergeCell ref="DN50:DW50"/>
    <mergeCell ref="BV49:CG49"/>
    <mergeCell ref="CH49:CQ49"/>
    <mergeCell ref="CR49:DA49"/>
    <mergeCell ref="P48:Y48"/>
    <mergeCell ref="Z48:AI48"/>
    <mergeCell ref="AJ48:AV48"/>
    <mergeCell ref="AW48:BE48"/>
    <mergeCell ref="P49:BE49"/>
    <mergeCell ref="EH46:ES46"/>
    <mergeCell ref="ET46:FC46"/>
    <mergeCell ref="ET49:FC49"/>
    <mergeCell ref="FD49:FM49"/>
    <mergeCell ref="DN48:DW48"/>
    <mergeCell ref="BF48:BU48"/>
    <mergeCell ref="BV48:CG48"/>
    <mergeCell ref="CH48:CQ48"/>
    <mergeCell ref="CR48:DA48"/>
    <mergeCell ref="BF49:BU49"/>
    <mergeCell ref="FD57:FM57"/>
    <mergeCell ref="FD55:FM55"/>
    <mergeCell ref="FD56:FM56"/>
    <mergeCell ref="DN47:DW47"/>
    <mergeCell ref="DX47:EG47"/>
    <mergeCell ref="EH47:ES47"/>
    <mergeCell ref="ET47:FC47"/>
    <mergeCell ref="FD47:FM47"/>
    <mergeCell ref="EH49:ES49"/>
    <mergeCell ref="DX49:EG49"/>
    <mergeCell ref="FD51:FM51"/>
    <mergeCell ref="CH46:CQ46"/>
    <mergeCell ref="CR46:DA46"/>
    <mergeCell ref="DN46:DW46"/>
    <mergeCell ref="DX46:EG46"/>
    <mergeCell ref="FD46:FM46"/>
    <mergeCell ref="DB48:DM48"/>
    <mergeCell ref="CR47:DA47"/>
    <mergeCell ref="DB47:DM47"/>
    <mergeCell ref="FD50:FM50"/>
    <mergeCell ref="CR57:DA57"/>
    <mergeCell ref="DB57:DM57"/>
    <mergeCell ref="DN57:DW57"/>
    <mergeCell ref="DX57:EG57"/>
    <mergeCell ref="EH57:ES57"/>
    <mergeCell ref="P58:BE58"/>
    <mergeCell ref="BF58:BU58"/>
    <mergeCell ref="BV58:CG58"/>
    <mergeCell ref="CH58:CQ58"/>
    <mergeCell ref="P46:Y46"/>
    <mergeCell ref="Z46:AI46"/>
    <mergeCell ref="AJ46:AV46"/>
    <mergeCell ref="AW46:BE46"/>
    <mergeCell ref="BF46:BU46"/>
    <mergeCell ref="BV46:CG46"/>
    <mergeCell ref="FD42:FM42"/>
    <mergeCell ref="CR58:DA58"/>
    <mergeCell ref="DB58:DM58"/>
    <mergeCell ref="DN58:DW58"/>
    <mergeCell ref="DX58:EG58"/>
    <mergeCell ref="EH58:ES58"/>
    <mergeCell ref="ET58:FC58"/>
    <mergeCell ref="FD58:FM58"/>
    <mergeCell ref="DB46:DM46"/>
    <mergeCell ref="ET57:FC57"/>
    <mergeCell ref="CR42:DA42"/>
    <mergeCell ref="DB42:DM42"/>
    <mergeCell ref="DN42:DW42"/>
    <mergeCell ref="DX42:EG42"/>
    <mergeCell ref="EH42:ES42"/>
    <mergeCell ref="ET42:FC42"/>
    <mergeCell ref="EH43:ES43"/>
    <mergeCell ref="ET43:FC43"/>
    <mergeCell ref="FD43:FM43"/>
    <mergeCell ref="P42:Y42"/>
    <mergeCell ref="Z42:AI42"/>
    <mergeCell ref="AJ42:AV42"/>
    <mergeCell ref="AW42:BE42"/>
    <mergeCell ref="BF42:BU42"/>
    <mergeCell ref="BV42:CG42"/>
    <mergeCell ref="CH42:CQ42"/>
    <mergeCell ref="DX45:EG45"/>
    <mergeCell ref="P44:Y44"/>
    <mergeCell ref="BF43:BU43"/>
    <mergeCell ref="BV43:CG43"/>
    <mergeCell ref="CR43:DA43"/>
    <mergeCell ref="DB43:DM43"/>
    <mergeCell ref="DN43:DW43"/>
    <mergeCell ref="DX43:EG43"/>
    <mergeCell ref="P45:BE45"/>
    <mergeCell ref="BV45:CG45"/>
    <mergeCell ref="CH45:CQ45"/>
    <mergeCell ref="CR45:DA45"/>
    <mergeCell ref="DB45:DM45"/>
    <mergeCell ref="DX61:EG61"/>
    <mergeCell ref="CR61:DA61"/>
    <mergeCell ref="DB61:DM61"/>
    <mergeCell ref="DN61:DW61"/>
    <mergeCell ref="DN55:DW55"/>
    <mergeCell ref="DN45:DW45"/>
    <mergeCell ref="AJ44:AV44"/>
    <mergeCell ref="AW44:BE44"/>
    <mergeCell ref="BF44:BU44"/>
    <mergeCell ref="BV44:CG44"/>
    <mergeCell ref="CH44:CQ44"/>
    <mergeCell ref="CR44:DA44"/>
    <mergeCell ref="DN44:DW44"/>
    <mergeCell ref="DX44:EG44"/>
    <mergeCell ref="ET45:FC45"/>
    <mergeCell ref="FD45:FM45"/>
    <mergeCell ref="BF61:BU61"/>
    <mergeCell ref="EH61:ES61"/>
    <mergeCell ref="ET61:FC61"/>
    <mergeCell ref="BV61:CG61"/>
    <mergeCell ref="CH61:CQ61"/>
    <mergeCell ref="BF45:BU45"/>
    <mergeCell ref="DX7:EG7"/>
    <mergeCell ref="DB8:DM8"/>
    <mergeCell ref="FD61:FM61"/>
    <mergeCell ref="DN8:DW8"/>
    <mergeCell ref="DX8:EG8"/>
    <mergeCell ref="EH8:ES8"/>
    <mergeCell ref="ET8:FC8"/>
    <mergeCell ref="ET44:FC44"/>
    <mergeCell ref="FD44:FM44"/>
    <mergeCell ref="EH45:ES45"/>
    <mergeCell ref="CH7:CQ7"/>
    <mergeCell ref="CR7:DA7"/>
    <mergeCell ref="DB7:DM7"/>
    <mergeCell ref="ET7:FC7"/>
    <mergeCell ref="FD8:FM8"/>
    <mergeCell ref="EH7:ES7"/>
    <mergeCell ref="CH8:CQ8"/>
    <mergeCell ref="CR8:DA8"/>
    <mergeCell ref="DN7:DW7"/>
    <mergeCell ref="FD7:FM7"/>
    <mergeCell ref="A49:L49"/>
    <mergeCell ref="M49:O49"/>
    <mergeCell ref="DT5:EG5"/>
    <mergeCell ref="EH5:EV5"/>
    <mergeCell ref="P7:Y7"/>
    <mergeCell ref="Z7:AI7"/>
    <mergeCell ref="AJ7:AV7"/>
    <mergeCell ref="AW7:BE7"/>
    <mergeCell ref="BV6:DA6"/>
    <mergeCell ref="DB6:EG6"/>
    <mergeCell ref="A47:L47"/>
    <mergeCell ref="M47:O47"/>
    <mergeCell ref="A48:L48"/>
    <mergeCell ref="M48:O48"/>
    <mergeCell ref="P27:Y27"/>
    <mergeCell ref="EW5:EY5"/>
    <mergeCell ref="EH6:FM6"/>
    <mergeCell ref="CK5:CM5"/>
    <mergeCell ref="CN5:DA5"/>
    <mergeCell ref="DB5:DP5"/>
    <mergeCell ref="A46:L46"/>
    <mergeCell ref="M46:O46"/>
    <mergeCell ref="BF8:BU8"/>
    <mergeCell ref="P8:Y8"/>
    <mergeCell ref="Z8:AI8"/>
    <mergeCell ref="AJ8:AV8"/>
    <mergeCell ref="AW8:BE8"/>
    <mergeCell ref="BF9:BU9"/>
    <mergeCell ref="AJ9:AV9"/>
    <mergeCell ref="AW9:BE9"/>
    <mergeCell ref="Z9:AI9"/>
    <mergeCell ref="DQ5:DS5"/>
    <mergeCell ref="BV9:CG9"/>
    <mergeCell ref="BF4:BU7"/>
    <mergeCell ref="P4:BE6"/>
    <mergeCell ref="BV8:CG8"/>
    <mergeCell ref="BV4:FM4"/>
    <mergeCell ref="BV5:CJ5"/>
    <mergeCell ref="EZ5:FM5"/>
    <mergeCell ref="BV7:CG7"/>
    <mergeCell ref="FD9:FM9"/>
    <mergeCell ref="P31:Y31"/>
    <mergeCell ref="Z31:AI31"/>
    <mergeCell ref="AJ31:AV31"/>
    <mergeCell ref="AW31:BE31"/>
    <mergeCell ref="BF31:BU31"/>
    <mergeCell ref="BV31:CG31"/>
    <mergeCell ref="CH31:CQ31"/>
    <mergeCell ref="CR9:DA9"/>
    <mergeCell ref="DB9:DM9"/>
    <mergeCell ref="P33:Y33"/>
    <mergeCell ref="Z33:AI33"/>
    <mergeCell ref="AJ33:AV33"/>
    <mergeCell ref="AW33:BE33"/>
    <mergeCell ref="EH9:ES9"/>
    <mergeCell ref="ET9:FC9"/>
    <mergeCell ref="DN9:DW9"/>
    <mergeCell ref="DX9:EG9"/>
    <mergeCell ref="CH9:CQ9"/>
    <mergeCell ref="P9:Y9"/>
    <mergeCell ref="EH31:ES31"/>
    <mergeCell ref="ET31:FC31"/>
    <mergeCell ref="FD31:FM31"/>
    <mergeCell ref="CR31:DA31"/>
    <mergeCell ref="DB31:DM31"/>
    <mergeCell ref="DN31:DW31"/>
    <mergeCell ref="DX31:EG31"/>
    <mergeCell ref="DX34:EG34"/>
    <mergeCell ref="ET33:FC33"/>
    <mergeCell ref="EH34:ES34"/>
    <mergeCell ref="ET34:FC34"/>
    <mergeCell ref="FD33:FM33"/>
    <mergeCell ref="CR33:DA33"/>
    <mergeCell ref="DN34:DW34"/>
    <mergeCell ref="CH21:CQ21"/>
    <mergeCell ref="EH33:ES33"/>
    <mergeCell ref="DB33:DM33"/>
    <mergeCell ref="DN33:DW33"/>
    <mergeCell ref="DX33:EG33"/>
    <mergeCell ref="BF33:BU33"/>
    <mergeCell ref="BV33:CG33"/>
    <mergeCell ref="CH33:CQ33"/>
    <mergeCell ref="CR22:DA22"/>
    <mergeCell ref="DB22:DM22"/>
    <mergeCell ref="P21:Y21"/>
    <mergeCell ref="Z21:AI21"/>
    <mergeCell ref="AJ21:AV21"/>
    <mergeCell ref="AW21:BE21"/>
    <mergeCell ref="BF21:BU21"/>
    <mergeCell ref="BV21:CG21"/>
    <mergeCell ref="FD21:FM21"/>
    <mergeCell ref="P22:Y22"/>
    <mergeCell ref="Z22:AI22"/>
    <mergeCell ref="AJ22:AV22"/>
    <mergeCell ref="AW22:BE22"/>
    <mergeCell ref="BF22:BU22"/>
    <mergeCell ref="BV22:CG22"/>
    <mergeCell ref="CH22:CQ22"/>
    <mergeCell ref="CR21:DA21"/>
    <mergeCell ref="DB21:DM21"/>
    <mergeCell ref="DN22:DW22"/>
    <mergeCell ref="DX22:EG22"/>
    <mergeCell ref="EH21:ES21"/>
    <mergeCell ref="ET21:FC21"/>
    <mergeCell ref="DN21:DW21"/>
    <mergeCell ref="DX21:EG21"/>
    <mergeCell ref="EH22:ES22"/>
    <mergeCell ref="ET22:FC22"/>
    <mergeCell ref="FD22:FM22"/>
    <mergeCell ref="P23:Y23"/>
    <mergeCell ref="Z23:AI23"/>
    <mergeCell ref="AJ23:AV23"/>
    <mergeCell ref="AW23:BE23"/>
    <mergeCell ref="BF23:BU23"/>
    <mergeCell ref="BV23:CG23"/>
    <mergeCell ref="CH23:CQ23"/>
    <mergeCell ref="ET23:FC23"/>
    <mergeCell ref="FD23:FM23"/>
    <mergeCell ref="P24:Y24"/>
    <mergeCell ref="Z24:AI24"/>
    <mergeCell ref="AJ24:AV24"/>
    <mergeCell ref="AW24:BE24"/>
    <mergeCell ref="BF24:BU24"/>
    <mergeCell ref="BV24:CG24"/>
    <mergeCell ref="CH24:CQ24"/>
    <mergeCell ref="CR23:DA23"/>
    <mergeCell ref="DB24:DM24"/>
    <mergeCell ref="DN24:DW24"/>
    <mergeCell ref="DX24:EG24"/>
    <mergeCell ref="EH23:ES23"/>
    <mergeCell ref="DB23:DM23"/>
    <mergeCell ref="DN23:DW23"/>
    <mergeCell ref="DX23:EG23"/>
    <mergeCell ref="ET24:FC24"/>
    <mergeCell ref="FD24:FM24"/>
    <mergeCell ref="P26:Y26"/>
    <mergeCell ref="Z26:AI26"/>
    <mergeCell ref="AJ26:AV26"/>
    <mergeCell ref="AW26:BE26"/>
    <mergeCell ref="BF26:BU26"/>
    <mergeCell ref="BV26:CG26"/>
    <mergeCell ref="CH26:CQ26"/>
    <mergeCell ref="CR24:DA24"/>
    <mergeCell ref="BV27:CG27"/>
    <mergeCell ref="CH27:CQ27"/>
    <mergeCell ref="DN26:DW26"/>
    <mergeCell ref="DX26:EG26"/>
    <mergeCell ref="Z27:AI27"/>
    <mergeCell ref="AJ27:AV27"/>
    <mergeCell ref="AW27:BE27"/>
    <mergeCell ref="DB27:DM27"/>
    <mergeCell ref="CR26:DA26"/>
    <mergeCell ref="DB26:DM26"/>
    <mergeCell ref="P30:Y30"/>
    <mergeCell ref="Z30:AI30"/>
    <mergeCell ref="AJ30:AV30"/>
    <mergeCell ref="AW30:BE30"/>
    <mergeCell ref="EH26:ES26"/>
    <mergeCell ref="BF30:BU30"/>
    <mergeCell ref="BV30:CG30"/>
    <mergeCell ref="CH30:CQ30"/>
    <mergeCell ref="CR27:DA27"/>
    <mergeCell ref="BF27:BU27"/>
    <mergeCell ref="DN30:DW30"/>
    <mergeCell ref="BV29:CG29"/>
    <mergeCell ref="CR29:DA29"/>
    <mergeCell ref="DB29:DM29"/>
    <mergeCell ref="DN29:DW29"/>
    <mergeCell ref="AJ29:AV29"/>
    <mergeCell ref="AW29:BE29"/>
    <mergeCell ref="BV14:CG14"/>
    <mergeCell ref="CH14:CQ14"/>
    <mergeCell ref="CR14:DA14"/>
    <mergeCell ref="DB14:DM14"/>
    <mergeCell ref="DN14:DW14"/>
    <mergeCell ref="DX14:EG14"/>
    <mergeCell ref="FD30:FM30"/>
    <mergeCell ref="EH27:ES27"/>
    <mergeCell ref="ET27:FC27"/>
    <mergeCell ref="FD27:FM27"/>
    <mergeCell ref="EH29:ES29"/>
    <mergeCell ref="ET29:FC29"/>
    <mergeCell ref="FD29:FM29"/>
    <mergeCell ref="ET28:FC28"/>
    <mergeCell ref="FD28:FM28"/>
    <mergeCell ref="CR12:DA12"/>
    <mergeCell ref="DB12:DM12"/>
    <mergeCell ref="DN12:DW12"/>
    <mergeCell ref="DX12:EG12"/>
    <mergeCell ref="EH30:ES30"/>
    <mergeCell ref="ET30:FC30"/>
    <mergeCell ref="DX30:EG30"/>
    <mergeCell ref="CR28:DA28"/>
    <mergeCell ref="DN27:DW27"/>
    <mergeCell ref="DX27:EG27"/>
    <mergeCell ref="P12:Y12"/>
    <mergeCell ref="Z12:AI12"/>
    <mergeCell ref="AJ12:AV12"/>
    <mergeCell ref="AW12:BE12"/>
    <mergeCell ref="ET26:FC26"/>
    <mergeCell ref="FD26:FM26"/>
    <mergeCell ref="EH24:ES24"/>
    <mergeCell ref="BF12:BU12"/>
    <mergeCell ref="BV12:CG12"/>
    <mergeCell ref="CH12:CQ12"/>
    <mergeCell ref="EH12:ES12"/>
    <mergeCell ref="ET12:FC12"/>
    <mergeCell ref="FD12:FM12"/>
    <mergeCell ref="P13:Y13"/>
    <mergeCell ref="Z13:AI13"/>
    <mergeCell ref="AJ13:AV13"/>
    <mergeCell ref="AW13:BE13"/>
    <mergeCell ref="BF13:BU13"/>
    <mergeCell ref="BV13:CG13"/>
    <mergeCell ref="CH13:CQ13"/>
    <mergeCell ref="FD13:FM13"/>
    <mergeCell ref="P15:Y15"/>
    <mergeCell ref="Z15:AI15"/>
    <mergeCell ref="AJ15:AV15"/>
    <mergeCell ref="AW15:BE15"/>
    <mergeCell ref="BF15:BU15"/>
    <mergeCell ref="BV15:CG15"/>
    <mergeCell ref="CH15:CQ15"/>
    <mergeCell ref="CR13:DA13"/>
    <mergeCell ref="DB13:DM13"/>
    <mergeCell ref="DB15:DM15"/>
    <mergeCell ref="DN15:DW15"/>
    <mergeCell ref="DX15:EG15"/>
    <mergeCell ref="EH13:ES13"/>
    <mergeCell ref="ET13:FC13"/>
    <mergeCell ref="DN13:DW13"/>
    <mergeCell ref="DX13:EG13"/>
    <mergeCell ref="EH15:ES15"/>
    <mergeCell ref="ET15:FC15"/>
    <mergeCell ref="EH14:ES14"/>
    <mergeCell ref="FD15:FM15"/>
    <mergeCell ref="P16:Y16"/>
    <mergeCell ref="Z16:AI16"/>
    <mergeCell ref="AJ16:AV16"/>
    <mergeCell ref="AW16:BE16"/>
    <mergeCell ref="BF16:BU16"/>
    <mergeCell ref="BV16:CG16"/>
    <mergeCell ref="CH16:CQ16"/>
    <mergeCell ref="FD16:FM16"/>
    <mergeCell ref="CR15:DA15"/>
    <mergeCell ref="P17:Y17"/>
    <mergeCell ref="Z17:AI17"/>
    <mergeCell ref="AJ17:AV17"/>
    <mergeCell ref="AW17:BE17"/>
    <mergeCell ref="BF17:BU17"/>
    <mergeCell ref="BV17:CG17"/>
    <mergeCell ref="CH17:CQ17"/>
    <mergeCell ref="CR16:DA16"/>
    <mergeCell ref="DB16:DM16"/>
    <mergeCell ref="CR17:DA17"/>
    <mergeCell ref="DB17:DM17"/>
    <mergeCell ref="DN17:DW17"/>
    <mergeCell ref="DX17:EG17"/>
    <mergeCell ref="EH16:ES16"/>
    <mergeCell ref="ET16:FC16"/>
    <mergeCell ref="DN16:DW16"/>
    <mergeCell ref="DX16:EG16"/>
    <mergeCell ref="EH17:ES17"/>
    <mergeCell ref="ET17:FC17"/>
    <mergeCell ref="FD17:FM17"/>
    <mergeCell ref="P18:Y18"/>
    <mergeCell ref="Z18:AI18"/>
    <mergeCell ref="AJ18:AV18"/>
    <mergeCell ref="AW18:BE18"/>
    <mergeCell ref="BF18:BU18"/>
    <mergeCell ref="BV18:CG18"/>
    <mergeCell ref="CH18:CQ18"/>
    <mergeCell ref="CR18:DA18"/>
    <mergeCell ref="FD18:FM18"/>
    <mergeCell ref="P19:Y19"/>
    <mergeCell ref="Z19:AI19"/>
    <mergeCell ref="AJ19:AV19"/>
    <mergeCell ref="AW19:BE19"/>
    <mergeCell ref="BF19:BU19"/>
    <mergeCell ref="BV19:CG19"/>
    <mergeCell ref="ET18:FC18"/>
    <mergeCell ref="DN18:DW18"/>
    <mergeCell ref="DX18:EG18"/>
    <mergeCell ref="EH18:ES18"/>
    <mergeCell ref="DB18:DM18"/>
    <mergeCell ref="DN19:DW19"/>
    <mergeCell ref="DX19:EG19"/>
    <mergeCell ref="CH19:CQ19"/>
    <mergeCell ref="CR19:DA19"/>
    <mergeCell ref="DB19:DM19"/>
    <mergeCell ref="FD19:FM19"/>
    <mergeCell ref="EH19:ES19"/>
    <mergeCell ref="ET19:FC19"/>
    <mergeCell ref="P20:Y20"/>
    <mergeCell ref="Z20:AI20"/>
    <mergeCell ref="AJ20:AV20"/>
    <mergeCell ref="AW20:BE20"/>
    <mergeCell ref="BF20:BU20"/>
    <mergeCell ref="BV20:CG20"/>
    <mergeCell ref="DN20:DW20"/>
    <mergeCell ref="DX20:EG20"/>
    <mergeCell ref="EH20:ES20"/>
    <mergeCell ref="CR34:DA34"/>
    <mergeCell ref="ET20:FC20"/>
    <mergeCell ref="FD20:FM20"/>
    <mergeCell ref="DX28:EG28"/>
    <mergeCell ref="EH28:ES28"/>
    <mergeCell ref="DX32:EG32"/>
    <mergeCell ref="EH32:ES32"/>
    <mergeCell ref="CR20:DA20"/>
    <mergeCell ref="DB20:DM20"/>
    <mergeCell ref="Z34:AI34"/>
    <mergeCell ref="AJ34:AV34"/>
    <mergeCell ref="AW34:BE34"/>
    <mergeCell ref="BF34:BU34"/>
    <mergeCell ref="BV34:CG34"/>
    <mergeCell ref="CH34:CQ34"/>
    <mergeCell ref="CH28:CQ28"/>
    <mergeCell ref="DB30:DM30"/>
    <mergeCell ref="ET35:FC35"/>
    <mergeCell ref="FD34:FM34"/>
    <mergeCell ref="P35:Y35"/>
    <mergeCell ref="Z35:AI35"/>
    <mergeCell ref="AJ35:AV35"/>
    <mergeCell ref="AW35:BE35"/>
    <mergeCell ref="BF35:BU35"/>
    <mergeCell ref="BV35:CG35"/>
    <mergeCell ref="CH35:CQ35"/>
    <mergeCell ref="P34:Y34"/>
    <mergeCell ref="DX35:EG35"/>
    <mergeCell ref="CR35:DA35"/>
    <mergeCell ref="DB35:DM35"/>
    <mergeCell ref="DN36:DW36"/>
    <mergeCell ref="DX36:EG36"/>
    <mergeCell ref="EH35:ES35"/>
    <mergeCell ref="FD35:FM35"/>
    <mergeCell ref="P36:Y36"/>
    <mergeCell ref="Z36:AI36"/>
    <mergeCell ref="AJ36:AV36"/>
    <mergeCell ref="AW36:BE36"/>
    <mergeCell ref="BF36:BU36"/>
    <mergeCell ref="FD36:FM36"/>
    <mergeCell ref="BV36:CG36"/>
    <mergeCell ref="CH36:CQ36"/>
    <mergeCell ref="CR36:DA36"/>
    <mergeCell ref="ET36:FC36"/>
    <mergeCell ref="DB36:DM36"/>
    <mergeCell ref="DX40:EG40"/>
    <mergeCell ref="DX39:EG39"/>
    <mergeCell ref="CH40:CQ40"/>
    <mergeCell ref="EH39:ES39"/>
    <mergeCell ref="ET39:FC39"/>
    <mergeCell ref="DX37:EG37"/>
    <mergeCell ref="EH37:ES37"/>
    <mergeCell ref="ET37:FC37"/>
    <mergeCell ref="EH40:ES40"/>
    <mergeCell ref="A45:L45"/>
    <mergeCell ref="M45:O45"/>
    <mergeCell ref="CR40:DA40"/>
    <mergeCell ref="BF41:BU41"/>
    <mergeCell ref="BV41:CG41"/>
    <mergeCell ref="CH41:CQ41"/>
    <mergeCell ref="P40:Y40"/>
    <mergeCell ref="EH44:ES44"/>
    <mergeCell ref="DB44:DM44"/>
    <mergeCell ref="A43:L43"/>
    <mergeCell ref="M43:O43"/>
    <mergeCell ref="A44:L44"/>
    <mergeCell ref="M44:O44"/>
    <mergeCell ref="A41:L41"/>
    <mergeCell ref="M41:O41"/>
    <mergeCell ref="A42:L42"/>
    <mergeCell ref="Z44:AI44"/>
    <mergeCell ref="AJ40:AV40"/>
    <mergeCell ref="AW40:BE40"/>
    <mergeCell ref="BF40:BU40"/>
    <mergeCell ref="BV40:CG40"/>
    <mergeCell ref="P43:Y43"/>
    <mergeCell ref="Z43:AI43"/>
    <mergeCell ref="AJ43:AV43"/>
    <mergeCell ref="AW43:BE43"/>
    <mergeCell ref="Z40:AI40"/>
    <mergeCell ref="A40:L40"/>
    <mergeCell ref="M40:O40"/>
    <mergeCell ref="M42:O42"/>
    <mergeCell ref="ET40:FC40"/>
    <mergeCell ref="FD41:FM41"/>
    <mergeCell ref="P41:BE41"/>
    <mergeCell ref="DB41:DM41"/>
    <mergeCell ref="DN41:DW41"/>
    <mergeCell ref="DX41:EG41"/>
    <mergeCell ref="FD40:FM40"/>
    <mergeCell ref="M31:O31"/>
    <mergeCell ref="A33:L33"/>
    <mergeCell ref="M33:O33"/>
    <mergeCell ref="A34:L34"/>
    <mergeCell ref="M34:O34"/>
    <mergeCell ref="M36:O36"/>
    <mergeCell ref="A35:L35"/>
    <mergeCell ref="M35:O35"/>
    <mergeCell ref="A36:L36"/>
    <mergeCell ref="A31:L31"/>
    <mergeCell ref="A27:L27"/>
    <mergeCell ref="M27:O27"/>
    <mergeCell ref="A29:L29"/>
    <mergeCell ref="M29:O29"/>
    <mergeCell ref="A30:L30"/>
    <mergeCell ref="M30:O30"/>
    <mergeCell ref="A23:L23"/>
    <mergeCell ref="M23:O23"/>
    <mergeCell ref="A24:L24"/>
    <mergeCell ref="M24:O24"/>
    <mergeCell ref="A26:L26"/>
    <mergeCell ref="M26:O26"/>
    <mergeCell ref="A25:L25"/>
    <mergeCell ref="M25:O25"/>
    <mergeCell ref="A20:L20"/>
    <mergeCell ref="M20:O20"/>
    <mergeCell ref="A21:L21"/>
    <mergeCell ref="M21:O21"/>
    <mergeCell ref="A22:L22"/>
    <mergeCell ref="M22:O22"/>
    <mergeCell ref="A15:L15"/>
    <mergeCell ref="M15:O15"/>
    <mergeCell ref="A19:L19"/>
    <mergeCell ref="M19:O19"/>
    <mergeCell ref="A16:L16"/>
    <mergeCell ref="M16:O16"/>
    <mergeCell ref="A17:L17"/>
    <mergeCell ref="M17:O17"/>
    <mergeCell ref="A18:L18"/>
    <mergeCell ref="M18:O18"/>
    <mergeCell ref="A9:L9"/>
    <mergeCell ref="M9:O9"/>
    <mergeCell ref="A2:FM2"/>
    <mergeCell ref="A14:L14"/>
    <mergeCell ref="M14:O14"/>
    <mergeCell ref="P14:Y14"/>
    <mergeCell ref="Z14:AI14"/>
    <mergeCell ref="AJ14:AV14"/>
    <mergeCell ref="AW14:BE14"/>
    <mergeCell ref="BF14:BU14"/>
    <mergeCell ref="A52:L52"/>
    <mergeCell ref="M52:O52"/>
    <mergeCell ref="A53:L53"/>
    <mergeCell ref="M53:O53"/>
    <mergeCell ref="A50:L50"/>
    <mergeCell ref="M50:O50"/>
    <mergeCell ref="A51:L51"/>
    <mergeCell ref="M51:O51"/>
    <mergeCell ref="M58:O58"/>
    <mergeCell ref="A59:L59"/>
    <mergeCell ref="M59:O59"/>
    <mergeCell ref="A54:L54"/>
    <mergeCell ref="M54:O54"/>
    <mergeCell ref="A57:L57"/>
    <mergeCell ref="M57:O57"/>
    <mergeCell ref="A55:L55"/>
    <mergeCell ref="M55:O55"/>
    <mergeCell ref="A56:L56"/>
    <mergeCell ref="DB70:DM70"/>
    <mergeCell ref="DN70:DW70"/>
    <mergeCell ref="DX70:EG70"/>
    <mergeCell ref="M4:O7"/>
    <mergeCell ref="A4:L7"/>
    <mergeCell ref="A8:L8"/>
    <mergeCell ref="M8:O8"/>
    <mergeCell ref="A60:L60"/>
    <mergeCell ref="M60:O60"/>
    <mergeCell ref="A58:L58"/>
    <mergeCell ref="AJ70:AV70"/>
    <mergeCell ref="AW70:BE70"/>
    <mergeCell ref="BF70:BU70"/>
    <mergeCell ref="BV70:CG70"/>
    <mergeCell ref="CH70:CQ70"/>
    <mergeCell ref="CR70:DA70"/>
    <mergeCell ref="DB69:DM69"/>
    <mergeCell ref="DN69:DW69"/>
    <mergeCell ref="DX69:EG69"/>
    <mergeCell ref="EH69:ES69"/>
    <mergeCell ref="ET69:FC69"/>
    <mergeCell ref="FD69:FM69"/>
    <mergeCell ref="BV68:DA68"/>
    <mergeCell ref="DB68:EG68"/>
    <mergeCell ref="EH68:FM68"/>
    <mergeCell ref="P69:Y69"/>
    <mergeCell ref="Z69:AI69"/>
    <mergeCell ref="AJ69:AV69"/>
    <mergeCell ref="AW69:BE69"/>
    <mergeCell ref="BV69:CG69"/>
    <mergeCell ref="CH69:CQ69"/>
    <mergeCell ref="CR69:DA69"/>
    <mergeCell ref="DB67:DP67"/>
    <mergeCell ref="DQ67:DS67"/>
    <mergeCell ref="DT67:EG67"/>
    <mergeCell ref="EH67:EV67"/>
    <mergeCell ref="EW67:EY67"/>
    <mergeCell ref="EZ67:FM67"/>
    <mergeCell ref="FD70:FM70"/>
    <mergeCell ref="A64:FM64"/>
    <mergeCell ref="A66:L69"/>
    <mergeCell ref="M66:O69"/>
    <mergeCell ref="P66:BE68"/>
    <mergeCell ref="BF66:BU69"/>
    <mergeCell ref="BV66:FM66"/>
    <mergeCell ref="BV67:CJ67"/>
    <mergeCell ref="CK67:CM67"/>
    <mergeCell ref="CN67:DA67"/>
    <mergeCell ref="A71:L71"/>
    <mergeCell ref="M71:O71"/>
    <mergeCell ref="P71:Y71"/>
    <mergeCell ref="Z71:AI71"/>
    <mergeCell ref="EH70:ES70"/>
    <mergeCell ref="ET70:FC70"/>
    <mergeCell ref="A70:L70"/>
    <mergeCell ref="M70:O70"/>
    <mergeCell ref="P70:Y70"/>
    <mergeCell ref="Z70:AI70"/>
    <mergeCell ref="ET71:FC71"/>
    <mergeCell ref="FD71:FM71"/>
    <mergeCell ref="CH71:CQ71"/>
    <mergeCell ref="CR71:DA71"/>
    <mergeCell ref="DB71:DM71"/>
    <mergeCell ref="DN71:DW71"/>
    <mergeCell ref="A72:L72"/>
    <mergeCell ref="M72:O72"/>
    <mergeCell ref="P72:BE72"/>
    <mergeCell ref="BF72:BU72"/>
    <mergeCell ref="DX71:EG71"/>
    <mergeCell ref="EH71:ES71"/>
    <mergeCell ref="AJ71:AV71"/>
    <mergeCell ref="AW71:BE71"/>
    <mergeCell ref="BF71:BU71"/>
    <mergeCell ref="BV71:CG71"/>
    <mergeCell ref="FD72:FM72"/>
    <mergeCell ref="DN72:DW72"/>
    <mergeCell ref="DX72:EG72"/>
    <mergeCell ref="EH72:ES72"/>
    <mergeCell ref="ET72:FC72"/>
    <mergeCell ref="BV72:CG72"/>
    <mergeCell ref="CH72:CQ72"/>
    <mergeCell ref="CR72:DA72"/>
    <mergeCell ref="DB72:DM72"/>
    <mergeCell ref="C83:F83"/>
    <mergeCell ref="I83:AA83"/>
    <mergeCell ref="AB83:AD83"/>
    <mergeCell ref="AE83:AG83"/>
    <mergeCell ref="AH83:AJ83"/>
    <mergeCell ref="A75:FJ75"/>
    <mergeCell ref="AF81:BQ81"/>
    <mergeCell ref="BS81:CV81"/>
    <mergeCell ref="CX81:DV81"/>
    <mergeCell ref="AF82:BQ82"/>
    <mergeCell ref="BS82:CV82"/>
    <mergeCell ref="CX82:DV82"/>
    <mergeCell ref="DB73:DM73"/>
    <mergeCell ref="DN73:DW73"/>
    <mergeCell ref="DX73:EG73"/>
    <mergeCell ref="AF79:BQ79"/>
    <mergeCell ref="BS79:CG79"/>
    <mergeCell ref="CI79:DL79"/>
    <mergeCell ref="EH73:ES73"/>
    <mergeCell ref="ET73:FC73"/>
    <mergeCell ref="FD73:FM73"/>
    <mergeCell ref="AF78:BQ78"/>
    <mergeCell ref="BS78:CG78"/>
    <mergeCell ref="CI78:DL78"/>
    <mergeCell ref="BF73:BU73"/>
    <mergeCell ref="BV73:CG73"/>
    <mergeCell ref="CH73:CQ73"/>
    <mergeCell ref="CR73:DA73"/>
    <mergeCell ref="BV28:CG28"/>
    <mergeCell ref="CH11:CQ11"/>
    <mergeCell ref="CR11:DA11"/>
    <mergeCell ref="DB11:DM11"/>
    <mergeCell ref="DN11:DW11"/>
    <mergeCell ref="AJ11:AV11"/>
    <mergeCell ref="AW11:BE11"/>
    <mergeCell ref="BF11:BU11"/>
    <mergeCell ref="BV11:CG11"/>
    <mergeCell ref="CH20:CQ20"/>
    <mergeCell ref="Z29:AI29"/>
    <mergeCell ref="ET14:FC14"/>
    <mergeCell ref="FD14:FM14"/>
    <mergeCell ref="A28:L28"/>
    <mergeCell ref="M28:O28"/>
    <mergeCell ref="P28:Y28"/>
    <mergeCell ref="Z28:AI28"/>
    <mergeCell ref="AJ28:AV28"/>
    <mergeCell ref="AW28:BE28"/>
    <mergeCell ref="BF28:BU28"/>
    <mergeCell ref="AW39:BE39"/>
    <mergeCell ref="BF29:BU29"/>
    <mergeCell ref="CR30:DA30"/>
    <mergeCell ref="A32:L32"/>
    <mergeCell ref="M32:O32"/>
    <mergeCell ref="P32:Y32"/>
    <mergeCell ref="Z32:AI32"/>
    <mergeCell ref="AJ32:AV32"/>
    <mergeCell ref="AW32:BE32"/>
    <mergeCell ref="P29:Y29"/>
    <mergeCell ref="BF32:BU32"/>
    <mergeCell ref="BV32:CG32"/>
    <mergeCell ref="CH32:CQ32"/>
    <mergeCell ref="FD32:FM32"/>
    <mergeCell ref="EH36:ES36"/>
    <mergeCell ref="A39:L39"/>
    <mergeCell ref="M39:O39"/>
    <mergeCell ref="P39:Y39"/>
    <mergeCell ref="Z39:AI39"/>
    <mergeCell ref="AJ39:AV39"/>
    <mergeCell ref="FD39:FM39"/>
    <mergeCell ref="CH39:CQ39"/>
    <mergeCell ref="CR39:DA39"/>
    <mergeCell ref="DB39:DM39"/>
    <mergeCell ref="DN39:DW39"/>
    <mergeCell ref="EH41:ES41"/>
    <mergeCell ref="ET41:FC41"/>
    <mergeCell ref="DN40:DW40"/>
    <mergeCell ref="CR41:DA41"/>
    <mergeCell ref="DB40:DM40"/>
    <mergeCell ref="DX55:EG55"/>
    <mergeCell ref="M56:O56"/>
    <mergeCell ref="P56:BE56"/>
    <mergeCell ref="BF56:BU56"/>
    <mergeCell ref="BV56:CG56"/>
    <mergeCell ref="CH56:CQ56"/>
    <mergeCell ref="DN56:DW56"/>
    <mergeCell ref="CR56:DA56"/>
    <mergeCell ref="DX56:EG56"/>
    <mergeCell ref="DB55:DM55"/>
    <mergeCell ref="EH56:ES56"/>
    <mergeCell ref="BF25:BU25"/>
    <mergeCell ref="BV25:CG25"/>
    <mergeCell ref="CH55:CQ55"/>
    <mergeCell ref="BF39:BU39"/>
    <mergeCell ref="BV39:CG39"/>
    <mergeCell ref="DB32:DM32"/>
    <mergeCell ref="DN35:DW35"/>
    <mergeCell ref="DB34:DM34"/>
    <mergeCell ref="CR55:DA55"/>
    <mergeCell ref="A11:L11"/>
    <mergeCell ref="M11:O11"/>
    <mergeCell ref="CH25:CQ25"/>
    <mergeCell ref="EH25:ES25"/>
    <mergeCell ref="ET25:FC25"/>
    <mergeCell ref="CH43:CQ43"/>
    <mergeCell ref="P25:Y25"/>
    <mergeCell ref="Z25:AI25"/>
    <mergeCell ref="AJ25:AV25"/>
    <mergeCell ref="CR32:DA32"/>
    <mergeCell ref="DB56:DM56"/>
    <mergeCell ref="ET56:FC56"/>
    <mergeCell ref="ET55:FC55"/>
    <mergeCell ref="ET32:FC32"/>
    <mergeCell ref="DN32:DW32"/>
    <mergeCell ref="DX11:EG11"/>
    <mergeCell ref="EH11:ES11"/>
    <mergeCell ref="DB28:DM28"/>
    <mergeCell ref="DN28:DW28"/>
    <mergeCell ref="EH55:ES55"/>
    <mergeCell ref="A10:L10"/>
    <mergeCell ref="M10:O10"/>
    <mergeCell ref="P10:Y10"/>
    <mergeCell ref="Z10:AI10"/>
    <mergeCell ref="AJ10:AV10"/>
    <mergeCell ref="AW25:BE25"/>
    <mergeCell ref="A12:L12"/>
    <mergeCell ref="M12:O12"/>
    <mergeCell ref="A13:L13"/>
    <mergeCell ref="M13:O13"/>
    <mergeCell ref="BF10:BU10"/>
    <mergeCell ref="BV10:CG10"/>
    <mergeCell ref="P11:Y11"/>
    <mergeCell ref="Z11:AI11"/>
    <mergeCell ref="DB10:DM10"/>
    <mergeCell ref="FD25:FM25"/>
    <mergeCell ref="CR25:DA25"/>
    <mergeCell ref="DB25:DM25"/>
    <mergeCell ref="DN25:DW25"/>
    <mergeCell ref="DX25:EG25"/>
    <mergeCell ref="CH10:CQ10"/>
    <mergeCell ref="CR10:DA10"/>
    <mergeCell ref="ET11:FC11"/>
    <mergeCell ref="FD11:FM11"/>
    <mergeCell ref="DN10:DW10"/>
    <mergeCell ref="AW10:BE10"/>
    <mergeCell ref="DX10:EG10"/>
    <mergeCell ref="EH10:ES10"/>
    <mergeCell ref="ET10:FC10"/>
    <mergeCell ref="FD10:FM10"/>
  </mergeCells>
  <printOptions/>
  <pageMargins left="0.53" right="0.23" top="0.65" bottom="0.2" header="0.56" footer="0.1968503937007874"/>
  <pageSetup horizontalDpi="600" verticalDpi="600" orientation="landscape" paperSize="9" scale="79" r:id="rId1"/>
  <rowBreaks count="1" manualBreakCount="1">
    <brk id="52" max="168" man="1"/>
  </rowBreaks>
  <ignoredErrors>
    <ignoredError sqref="P9:BU19 P41:BU52 P20:BU36 P39:BU40 P37:BU38 P54:BU54 P53:AI53 AK53:BU53 P56:BU59 P55:AI55 AK55:BU55" numberStoredAsText="1"/>
    <ignoredError sqref="BV56:CG58 BV60:CG60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K49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45.125" style="0" customWidth="1"/>
    <col min="4" max="4" width="14.125" style="0" customWidth="1"/>
    <col min="5" max="5" width="14.625" style="0" customWidth="1"/>
    <col min="6" max="6" width="15.75390625" style="0" customWidth="1"/>
    <col min="7" max="7" width="16.00390625" style="0" customWidth="1"/>
    <col min="8" max="9" width="9.125" style="0" hidden="1" customWidth="1"/>
  </cols>
  <sheetData>
    <row r="1" spans="5:8" ht="65.25" customHeight="1">
      <c r="E1" s="759" t="s">
        <v>577</v>
      </c>
      <c r="F1" s="759"/>
      <c r="G1" s="759"/>
      <c r="H1" s="759"/>
    </row>
    <row r="2" spans="5:8" ht="12.75" customHeight="1">
      <c r="E2" s="463"/>
      <c r="F2" s="463"/>
      <c r="G2" s="463"/>
      <c r="H2" s="463"/>
    </row>
    <row r="3" spans="1:8" ht="15.75">
      <c r="A3" s="3"/>
      <c r="B3" s="748" t="s">
        <v>578</v>
      </c>
      <c r="C3" s="748"/>
      <c r="D3" s="748"/>
      <c r="E3" s="748"/>
      <c r="F3" s="748"/>
      <c r="G3" s="748"/>
      <c r="H3" s="748"/>
    </row>
    <row r="4" spans="1:8" ht="11.25" customHeight="1">
      <c r="A4" s="3"/>
      <c r="B4" s="748"/>
      <c r="C4" s="748"/>
      <c r="D4" s="748"/>
      <c r="E4" s="748"/>
      <c r="F4" s="748"/>
      <c r="G4" s="748"/>
      <c r="H4" s="748"/>
    </row>
    <row r="5" spans="1:8" ht="18.75" customHeight="1">
      <c r="A5" s="3"/>
      <c r="B5" s="3"/>
      <c r="C5" s="835" t="s">
        <v>18</v>
      </c>
      <c r="D5" s="835"/>
      <c r="E5" s="835"/>
      <c r="F5" s="835"/>
      <c r="G5" s="835"/>
      <c r="H5" s="3"/>
    </row>
    <row r="6" spans="1:8" ht="16.5" thickBot="1">
      <c r="A6" s="3"/>
      <c r="B6" s="3"/>
      <c r="C6" s="3"/>
      <c r="D6" s="3"/>
      <c r="E6" s="3"/>
      <c r="F6" s="3"/>
      <c r="G6" s="3"/>
      <c r="H6" s="3"/>
    </row>
    <row r="7" spans="1:8" ht="48" thickBot="1">
      <c r="A7" s="3"/>
      <c r="B7" s="163"/>
      <c r="C7" s="109" t="s">
        <v>84</v>
      </c>
      <c r="D7" s="129" t="s">
        <v>187</v>
      </c>
      <c r="E7" s="130" t="s">
        <v>188</v>
      </c>
      <c r="F7" s="45" t="s">
        <v>166</v>
      </c>
      <c r="G7" s="47" t="s">
        <v>167</v>
      </c>
      <c r="H7" s="3"/>
    </row>
    <row r="8" spans="1:8" ht="16.5" thickBot="1">
      <c r="A8" s="3"/>
      <c r="B8" s="164">
        <v>1</v>
      </c>
      <c r="C8" s="150">
        <v>2</v>
      </c>
      <c r="D8" s="165">
        <v>3</v>
      </c>
      <c r="E8" s="161">
        <v>4</v>
      </c>
      <c r="F8" s="134">
        <v>5</v>
      </c>
      <c r="G8" s="160">
        <v>6</v>
      </c>
      <c r="H8" s="3"/>
    </row>
    <row r="9" spans="1:10" ht="66.75" customHeight="1">
      <c r="A9" s="3"/>
      <c r="B9" s="843">
        <v>1</v>
      </c>
      <c r="C9" s="88" t="s">
        <v>19</v>
      </c>
      <c r="D9" s="821"/>
      <c r="E9" s="848"/>
      <c r="F9" s="753"/>
      <c r="G9" s="840"/>
      <c r="H9" s="3"/>
      <c r="I9" s="3"/>
      <c r="J9" s="3"/>
    </row>
    <row r="10" spans="1:10" ht="15.75" customHeight="1">
      <c r="A10" s="3"/>
      <c r="B10" s="844"/>
      <c r="C10" s="151" t="s">
        <v>90</v>
      </c>
      <c r="D10" s="798"/>
      <c r="E10" s="849"/>
      <c r="F10" s="801"/>
      <c r="G10" s="802"/>
      <c r="H10" s="3"/>
      <c r="I10" s="3"/>
      <c r="J10" s="3"/>
    </row>
    <row r="11" spans="1:10" ht="15.75">
      <c r="A11" s="5"/>
      <c r="B11" s="844"/>
      <c r="C11" s="364" t="s">
        <v>250</v>
      </c>
      <c r="D11" s="247">
        <v>1</v>
      </c>
      <c r="E11" s="155">
        <v>30000</v>
      </c>
      <c r="F11" s="119">
        <f>D11*E11</f>
        <v>30000</v>
      </c>
      <c r="G11" s="74"/>
      <c r="H11" s="3"/>
      <c r="I11" s="3"/>
      <c r="J11" s="3"/>
    </row>
    <row r="12" spans="1:10" ht="15.75">
      <c r="A12" s="5"/>
      <c r="B12" s="844"/>
      <c r="C12" s="91"/>
      <c r="D12" s="248"/>
      <c r="E12" s="153"/>
      <c r="F12" s="167">
        <f>D12*E12</f>
        <v>0</v>
      </c>
      <c r="G12" s="125"/>
      <c r="H12" s="3"/>
      <c r="I12" s="3"/>
      <c r="J12" s="3"/>
    </row>
    <row r="13" spans="1:10" ht="15.75">
      <c r="A13" s="5"/>
      <c r="B13" s="844"/>
      <c r="C13" s="487"/>
      <c r="D13" s="488"/>
      <c r="E13" s="489"/>
      <c r="F13" s="119">
        <f>E13*D13</f>
        <v>0</v>
      </c>
      <c r="G13" s="125"/>
      <c r="H13" s="3"/>
      <c r="I13" s="3" t="s">
        <v>20</v>
      </c>
      <c r="J13" s="3"/>
    </row>
    <row r="14" spans="1:10" ht="16.5" thickBot="1">
      <c r="A14" s="3"/>
      <c r="B14" s="845"/>
      <c r="C14" s="92" t="s">
        <v>91</v>
      </c>
      <c r="D14" s="97"/>
      <c r="E14" s="154"/>
      <c r="F14" s="157">
        <f>SUM(F11:F13)</f>
        <v>30000</v>
      </c>
      <c r="G14" s="79">
        <f>SUM(G11:G13)</f>
        <v>0</v>
      </c>
      <c r="H14" s="3"/>
      <c r="I14" s="3"/>
      <c r="J14" s="3"/>
    </row>
    <row r="15" spans="1:9" ht="117.75" customHeight="1">
      <c r="A15" s="3"/>
      <c r="B15" s="843">
        <v>2</v>
      </c>
      <c r="C15" s="88" t="s">
        <v>419</v>
      </c>
      <c r="D15" s="846"/>
      <c r="E15" s="840"/>
      <c r="F15" s="753"/>
      <c r="G15" s="840"/>
      <c r="H15" s="3"/>
      <c r="I15" s="3"/>
    </row>
    <row r="16" spans="1:9" ht="15.75" customHeight="1">
      <c r="A16" s="3"/>
      <c r="B16" s="844"/>
      <c r="C16" s="151" t="s">
        <v>90</v>
      </c>
      <c r="D16" s="847"/>
      <c r="E16" s="802"/>
      <c r="F16" s="801"/>
      <c r="G16" s="802"/>
      <c r="H16" s="3"/>
      <c r="I16" s="3"/>
    </row>
    <row r="17" spans="1:9" ht="15.75">
      <c r="A17" s="5"/>
      <c r="B17" s="844"/>
      <c r="C17" s="382" t="s">
        <v>354</v>
      </c>
      <c r="D17" s="383">
        <v>1</v>
      </c>
      <c r="E17" s="384">
        <v>15000</v>
      </c>
      <c r="F17" s="167">
        <f aca="true" t="shared" si="0" ref="F17:F25">D17*E17</f>
        <v>15000</v>
      </c>
      <c r="G17" s="74"/>
      <c r="H17" s="3"/>
      <c r="I17" s="3"/>
    </row>
    <row r="18" spans="1:9" ht="16.5" customHeight="1">
      <c r="A18" s="5"/>
      <c r="B18" s="844"/>
      <c r="C18" s="382" t="s">
        <v>617</v>
      </c>
      <c r="D18" s="383">
        <v>15</v>
      </c>
      <c r="E18" s="384">
        <v>1000</v>
      </c>
      <c r="F18" s="119">
        <f t="shared" si="0"/>
        <v>15000</v>
      </c>
      <c r="G18" s="125">
        <v>63</v>
      </c>
      <c r="H18" s="3"/>
      <c r="I18" s="3"/>
    </row>
    <row r="19" spans="1:9" ht="15.75">
      <c r="A19" s="5"/>
      <c r="B19" s="844"/>
      <c r="C19" s="382" t="s">
        <v>355</v>
      </c>
      <c r="D19" s="383">
        <v>1</v>
      </c>
      <c r="E19" s="384">
        <v>45000</v>
      </c>
      <c r="F19" s="119">
        <f t="shared" si="0"/>
        <v>45000</v>
      </c>
      <c r="G19" s="125"/>
      <c r="H19" s="3"/>
      <c r="I19" s="3"/>
    </row>
    <row r="20" spans="1:9" ht="15.75">
      <c r="A20" s="5"/>
      <c r="B20" s="844"/>
      <c r="C20" s="382"/>
      <c r="D20" s="383"/>
      <c r="E20" s="384"/>
      <c r="F20" s="119">
        <f t="shared" si="0"/>
        <v>0</v>
      </c>
      <c r="G20" s="74"/>
      <c r="H20" s="3"/>
      <c r="I20" s="3"/>
    </row>
    <row r="21" spans="1:9" ht="15.75">
      <c r="A21" s="5"/>
      <c r="B21" s="844"/>
      <c r="C21" s="382"/>
      <c r="D21" s="383"/>
      <c r="E21" s="384"/>
      <c r="F21" s="119">
        <f t="shared" si="0"/>
        <v>0</v>
      </c>
      <c r="G21" s="125"/>
      <c r="H21" s="3"/>
      <c r="I21" s="3"/>
    </row>
    <row r="22" spans="1:9" ht="15.75">
      <c r="A22" s="5"/>
      <c r="B22" s="844"/>
      <c r="C22" s="382"/>
      <c r="D22" s="383"/>
      <c r="E22" s="384"/>
      <c r="F22" s="119">
        <f t="shared" si="0"/>
        <v>0</v>
      </c>
      <c r="G22" s="125"/>
      <c r="H22" s="3"/>
      <c r="I22" s="3"/>
    </row>
    <row r="23" spans="1:9" ht="15.75">
      <c r="A23" s="5"/>
      <c r="B23" s="844"/>
      <c r="C23" s="91"/>
      <c r="D23" s="194"/>
      <c r="E23" s="153"/>
      <c r="F23" s="119">
        <f t="shared" si="0"/>
        <v>0</v>
      </c>
      <c r="G23" s="125"/>
      <c r="H23" s="3"/>
      <c r="I23" s="3"/>
    </row>
    <row r="24" spans="1:9" ht="15.75">
      <c r="A24" s="5"/>
      <c r="B24" s="844"/>
      <c r="C24" s="91"/>
      <c r="D24" s="194"/>
      <c r="E24" s="153"/>
      <c r="F24" s="119">
        <f t="shared" si="0"/>
        <v>0</v>
      </c>
      <c r="G24" s="125"/>
      <c r="H24" s="3"/>
      <c r="I24" s="3"/>
    </row>
    <row r="25" spans="1:9" ht="15.75">
      <c r="A25" s="5"/>
      <c r="B25" s="844"/>
      <c r="C25" s="91"/>
      <c r="D25" s="248"/>
      <c r="E25" s="153"/>
      <c r="F25" s="156">
        <f t="shared" si="0"/>
        <v>0</v>
      </c>
      <c r="G25" s="125"/>
      <c r="H25" s="3"/>
      <c r="I25" s="3"/>
    </row>
    <row r="26" spans="1:9" ht="16.5" thickBot="1">
      <c r="A26" s="5"/>
      <c r="B26" s="845"/>
      <c r="C26" s="92" t="s">
        <v>91</v>
      </c>
      <c r="D26" s="260"/>
      <c r="E26" s="132"/>
      <c r="F26" s="332">
        <f>SUM(F17:F25)</f>
        <v>75000</v>
      </c>
      <c r="G26" s="79">
        <f>SUM(G17:I25)</f>
        <v>63</v>
      </c>
      <c r="H26" s="3"/>
      <c r="I26" s="3"/>
    </row>
    <row r="27" spans="1:11" ht="16.5" thickBot="1">
      <c r="A27" s="3"/>
      <c r="B27" s="6"/>
      <c r="C27" s="53" t="s">
        <v>91</v>
      </c>
      <c r="D27" s="5"/>
      <c r="E27" s="250"/>
      <c r="F27" s="159">
        <f>F14+F26</f>
        <v>105000</v>
      </c>
      <c r="G27" s="212">
        <f>G14+G26</f>
        <v>63</v>
      </c>
      <c r="H27" s="122"/>
      <c r="I27" s="71"/>
      <c r="J27" s="70"/>
      <c r="K27" s="7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6.5" thickBot="1">
      <c r="A29" s="3"/>
      <c r="B29" s="3"/>
      <c r="C29" s="3"/>
      <c r="D29" s="3"/>
      <c r="E29" s="3"/>
      <c r="F29" s="3"/>
      <c r="G29" s="3"/>
      <c r="H29" s="3"/>
    </row>
    <row r="30" spans="1:8" ht="16.5" thickBot="1">
      <c r="A30" s="3"/>
      <c r="B30" s="3"/>
      <c r="C30" s="9" t="s">
        <v>21</v>
      </c>
      <c r="D30" s="82">
        <f>G27</f>
        <v>63</v>
      </c>
      <c r="E30" s="3"/>
      <c r="F30" s="3"/>
      <c r="G30" s="3"/>
      <c r="H30" s="3"/>
    </row>
    <row r="31" spans="1:8" ht="15.75">
      <c r="A31" s="3"/>
      <c r="B31" s="3"/>
      <c r="C31" s="9"/>
      <c r="D31" s="169"/>
      <c r="E31" s="3"/>
      <c r="F31" s="3"/>
      <c r="G31" s="3"/>
      <c r="H31" s="3"/>
    </row>
    <row r="32" spans="1:8" ht="15.75">
      <c r="A32" s="3"/>
      <c r="B32" s="3"/>
      <c r="C32" s="9"/>
      <c r="D32" s="169"/>
      <c r="E32" s="3"/>
      <c r="F32" s="3"/>
      <c r="G32" s="3"/>
      <c r="H32" s="3"/>
    </row>
    <row r="33" spans="1:8" ht="15.75">
      <c r="A33" s="3"/>
      <c r="B33" s="3" t="s">
        <v>557</v>
      </c>
      <c r="C33" s="411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7" ht="15.75">
      <c r="A35" s="3"/>
      <c r="B35" s="3"/>
      <c r="C35" s="411"/>
      <c r="D35" s="411"/>
      <c r="E35" s="411"/>
      <c r="F35" s="411"/>
      <c r="G35" s="411"/>
    </row>
    <row r="36" spans="1:7" ht="15.75">
      <c r="A36" s="3"/>
      <c r="B36" s="3" t="s">
        <v>558</v>
      </c>
      <c r="C36" s="434"/>
      <c r="D36" s="434"/>
      <c r="E36" s="434"/>
      <c r="F36" s="434"/>
      <c r="G36" s="434"/>
    </row>
    <row r="37" spans="1:8" ht="15.75">
      <c r="A37" s="3"/>
      <c r="B37" s="3"/>
      <c r="C37" s="3"/>
      <c r="D37" s="3"/>
      <c r="E37" s="3"/>
      <c r="F37" s="3"/>
      <c r="G37" s="3"/>
      <c r="H37" s="3"/>
    </row>
    <row r="38" spans="1:8" ht="15.75">
      <c r="A38" s="3"/>
      <c r="B38" s="3"/>
      <c r="C38" s="3"/>
      <c r="D38" s="3"/>
      <c r="E38" s="3"/>
      <c r="F38" s="3"/>
      <c r="G38" s="3"/>
      <c r="H38" s="3"/>
    </row>
    <row r="39" spans="1:8" ht="15.75">
      <c r="A39" s="3"/>
      <c r="B39" s="3"/>
      <c r="C39" s="3"/>
      <c r="D39" s="3"/>
      <c r="E39" s="3"/>
      <c r="F39" s="3"/>
      <c r="G39" s="3"/>
      <c r="H39" s="3"/>
    </row>
    <row r="40" spans="1:8" ht="15.75">
      <c r="A40" s="3"/>
      <c r="B40" s="3"/>
      <c r="C40" s="3"/>
      <c r="D40" s="3"/>
      <c r="E40" s="3"/>
      <c r="F40" s="3"/>
      <c r="G40" s="3"/>
      <c r="H40" s="3"/>
    </row>
    <row r="41" spans="1:8" ht="15.75">
      <c r="A41" s="3"/>
      <c r="B41" s="3"/>
      <c r="C41" s="3"/>
      <c r="D41" s="3"/>
      <c r="E41" s="3"/>
      <c r="F41" s="3"/>
      <c r="G41" s="3"/>
      <c r="H41" s="3"/>
    </row>
    <row r="42" spans="1:8" ht="15.75">
      <c r="A42" s="3"/>
      <c r="B42" s="3"/>
      <c r="C42" s="3"/>
      <c r="D42" s="3"/>
      <c r="E42" s="3"/>
      <c r="F42" s="3"/>
      <c r="G42" s="3"/>
      <c r="H42" s="3"/>
    </row>
    <row r="43" spans="1:8" ht="15.75">
      <c r="A43" s="3"/>
      <c r="B43" s="3"/>
      <c r="C43" s="3"/>
      <c r="D43" s="3"/>
      <c r="E43" s="3"/>
      <c r="F43" s="3"/>
      <c r="G43" s="3"/>
      <c r="H43" s="3"/>
    </row>
    <row r="44" spans="1:8" ht="15.75">
      <c r="A44" s="3"/>
      <c r="B44" s="3"/>
      <c r="C44" s="3"/>
      <c r="D44" s="3"/>
      <c r="E44" s="3"/>
      <c r="F44" s="3"/>
      <c r="G44" s="3"/>
      <c r="H44" s="3"/>
    </row>
    <row r="45" spans="1:8" ht="15.75">
      <c r="A45" s="3"/>
      <c r="B45" s="3"/>
      <c r="C45" s="3"/>
      <c r="D45" s="3"/>
      <c r="E45" s="3"/>
      <c r="F45" s="3"/>
      <c r="G45" s="3"/>
      <c r="H45" s="3"/>
    </row>
    <row r="46" spans="1:8" ht="15.75">
      <c r="A46" s="3"/>
      <c r="B46" s="3"/>
      <c r="C46" s="3"/>
      <c r="D46" s="3"/>
      <c r="E46" s="3"/>
      <c r="F46" s="3"/>
      <c r="G46" s="3"/>
      <c r="H46" s="3"/>
    </row>
    <row r="47" spans="1:8" ht="15.75">
      <c r="A47" s="3"/>
      <c r="B47" s="3"/>
      <c r="C47" s="3"/>
      <c r="D47" s="3"/>
      <c r="E47" s="3"/>
      <c r="F47" s="3"/>
      <c r="G47" s="3"/>
      <c r="H47" s="3"/>
    </row>
    <row r="48" spans="1:8" ht="15.75">
      <c r="A48" s="3"/>
      <c r="B48" s="3"/>
      <c r="C48" s="3"/>
      <c r="D48" s="3"/>
      <c r="E48" s="3"/>
      <c r="F48" s="3"/>
      <c r="G48" s="3"/>
      <c r="H48" s="3"/>
    </row>
    <row r="49" spans="1:8" ht="15.75">
      <c r="A49" s="3"/>
      <c r="B49" s="3"/>
      <c r="C49" s="3"/>
      <c r="D49" s="3"/>
      <c r="E49" s="3"/>
      <c r="F49" s="3"/>
      <c r="G49" s="3"/>
      <c r="H49" s="3"/>
    </row>
  </sheetData>
  <sheetProtection/>
  <mergeCells count="14">
    <mergeCell ref="G15:G16"/>
    <mergeCell ref="B15:B26"/>
    <mergeCell ref="D15:D16"/>
    <mergeCell ref="E15:E16"/>
    <mergeCell ref="F15:F16"/>
    <mergeCell ref="G9:G10"/>
    <mergeCell ref="E1:H1"/>
    <mergeCell ref="B9:B14"/>
    <mergeCell ref="D9:D10"/>
    <mergeCell ref="E9:E10"/>
    <mergeCell ref="F9:F10"/>
    <mergeCell ref="B3:H3"/>
    <mergeCell ref="B4:H4"/>
    <mergeCell ref="C5:G5"/>
  </mergeCells>
  <printOptions/>
  <pageMargins left="0.7" right="0.21" top="0.46" bottom="0.43" header="0.32" footer="0.5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L36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2" width="4.125" style="0" customWidth="1"/>
    <col min="3" max="3" width="38.875" style="0" customWidth="1"/>
    <col min="4" max="4" width="14.125" style="0" customWidth="1"/>
    <col min="5" max="5" width="14.625" style="0" customWidth="1"/>
    <col min="6" max="6" width="15.75390625" style="0" customWidth="1"/>
    <col min="7" max="7" width="16.00390625" style="0" customWidth="1"/>
    <col min="8" max="9" width="9.125" style="0" hidden="1" customWidth="1"/>
  </cols>
  <sheetData>
    <row r="1" spans="5:8" ht="72" customHeight="1">
      <c r="E1" s="759" t="s">
        <v>577</v>
      </c>
      <c r="F1" s="759"/>
      <c r="G1" s="759"/>
      <c r="H1" s="759"/>
    </row>
    <row r="2" spans="5:8" ht="27.75" customHeight="1">
      <c r="E2" s="463"/>
      <c r="F2" s="463"/>
      <c r="G2" s="463"/>
      <c r="H2" s="463"/>
    </row>
    <row r="3" spans="1:8" ht="15.75">
      <c r="A3" s="3"/>
      <c r="B3" s="748" t="s">
        <v>17</v>
      </c>
      <c r="C3" s="748"/>
      <c r="D3" s="748"/>
      <c r="E3" s="748"/>
      <c r="F3" s="748"/>
      <c r="G3" s="748"/>
      <c r="H3" s="748"/>
    </row>
    <row r="4" spans="1:8" ht="15.75">
      <c r="A4" s="3"/>
      <c r="B4" s="748"/>
      <c r="C4" s="748"/>
      <c r="D4" s="748"/>
      <c r="E4" s="748"/>
      <c r="F4" s="748"/>
      <c r="G4" s="748"/>
      <c r="H4" s="748"/>
    </row>
    <row r="5" spans="1:8" ht="18.75" customHeight="1">
      <c r="A5" s="3"/>
      <c r="B5" s="3"/>
      <c r="C5" s="835" t="s">
        <v>23</v>
      </c>
      <c r="D5" s="835"/>
      <c r="E5" s="835"/>
      <c r="F5" s="835"/>
      <c r="G5" s="835"/>
      <c r="H5" s="3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6.5" thickBot="1">
      <c r="A7" s="3"/>
      <c r="B7" s="3"/>
      <c r="C7" s="3"/>
      <c r="D7" s="3"/>
      <c r="E7" s="3"/>
      <c r="F7" s="3"/>
      <c r="G7" s="3"/>
      <c r="H7" s="3"/>
    </row>
    <row r="8" spans="1:8" ht="48" thickBot="1">
      <c r="A8" s="3"/>
      <c r="B8" s="163"/>
      <c r="C8" s="109" t="s">
        <v>84</v>
      </c>
      <c r="D8" s="129" t="s">
        <v>187</v>
      </c>
      <c r="E8" s="130" t="s">
        <v>188</v>
      </c>
      <c r="F8" s="45" t="s">
        <v>166</v>
      </c>
      <c r="G8" s="47" t="s">
        <v>167</v>
      </c>
      <c r="H8" s="3"/>
    </row>
    <row r="9" spans="1:8" ht="16.5" thickBot="1">
      <c r="A9" s="3"/>
      <c r="B9" s="164">
        <v>1</v>
      </c>
      <c r="C9" s="150">
        <v>2</v>
      </c>
      <c r="D9" s="165">
        <v>3</v>
      </c>
      <c r="E9" s="161">
        <v>4</v>
      </c>
      <c r="F9" s="134">
        <v>5</v>
      </c>
      <c r="G9" s="160">
        <v>6</v>
      </c>
      <c r="H9" s="3"/>
    </row>
    <row r="10" spans="1:12" ht="20.25" customHeight="1">
      <c r="A10" s="5"/>
      <c r="B10" s="833"/>
      <c r="C10" s="91" t="s">
        <v>189</v>
      </c>
      <c r="D10" s="247"/>
      <c r="E10" s="155"/>
      <c r="F10" s="119"/>
      <c r="G10" s="74"/>
      <c r="H10" s="3"/>
      <c r="I10" s="3"/>
      <c r="L10" t="s">
        <v>170</v>
      </c>
    </row>
    <row r="11" spans="1:9" ht="33" customHeight="1">
      <c r="A11" s="5"/>
      <c r="B11" s="833"/>
      <c r="C11" s="91" t="s">
        <v>239</v>
      </c>
      <c r="D11" s="248"/>
      <c r="E11" s="153"/>
      <c r="F11" s="156">
        <v>1200</v>
      </c>
      <c r="G11" s="125"/>
      <c r="H11" s="3"/>
      <c r="I11" s="3"/>
    </row>
    <row r="12" spans="1:9" ht="16.5" thickBot="1">
      <c r="A12" s="5"/>
      <c r="B12" s="834"/>
      <c r="C12" s="166"/>
      <c r="D12" s="249"/>
      <c r="E12" s="162"/>
      <c r="F12" s="156"/>
      <c r="G12" s="168"/>
      <c r="H12" s="3"/>
      <c r="I12" s="3"/>
    </row>
    <row r="13" spans="1:11" ht="16.5" thickBot="1">
      <c r="A13" s="3"/>
      <c r="B13" s="6"/>
      <c r="C13" s="53" t="s">
        <v>91</v>
      </c>
      <c r="D13" s="5"/>
      <c r="E13" s="250"/>
      <c r="F13" s="159">
        <f>SUM(F10:F12)</f>
        <v>1200</v>
      </c>
      <c r="G13" s="212">
        <f>SUM(G10:G12)</f>
        <v>0</v>
      </c>
      <c r="H13" s="122"/>
      <c r="I13" s="71"/>
      <c r="J13" s="70"/>
      <c r="K13" s="7"/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6.5" thickBot="1">
      <c r="A15" s="3"/>
      <c r="B15" s="3"/>
      <c r="C15" s="3"/>
      <c r="D15" s="3"/>
      <c r="E15" s="3"/>
      <c r="F15" s="3"/>
      <c r="G15" s="3"/>
      <c r="H15" s="3"/>
    </row>
    <row r="16" spans="1:8" ht="16.5" thickBot="1">
      <c r="A16" s="3"/>
      <c r="B16" s="3"/>
      <c r="C16" s="9" t="s">
        <v>24</v>
      </c>
      <c r="D16" s="82">
        <f>G13</f>
        <v>0</v>
      </c>
      <c r="E16" s="3"/>
      <c r="F16" s="3"/>
      <c r="G16" s="3"/>
      <c r="H16" s="3"/>
    </row>
    <row r="17" spans="1:8" ht="15.75">
      <c r="A17" s="3"/>
      <c r="B17" s="3"/>
      <c r="C17" s="9"/>
      <c r="D17" s="169"/>
      <c r="E17" s="3"/>
      <c r="F17" s="3"/>
      <c r="G17" s="3"/>
      <c r="H17" s="3"/>
    </row>
    <row r="18" spans="1:8" ht="15.75">
      <c r="A18" s="3"/>
      <c r="B18" s="3"/>
      <c r="C18" s="3"/>
      <c r="D18" s="3"/>
      <c r="E18" s="3"/>
      <c r="F18" s="3"/>
      <c r="G18" s="3"/>
      <c r="H18" s="3"/>
    </row>
    <row r="19" spans="1:8" ht="15.75">
      <c r="A19" s="3"/>
      <c r="B19" s="3"/>
      <c r="C19" s="3"/>
      <c r="D19" s="3"/>
      <c r="E19" s="3"/>
      <c r="F19" s="3"/>
      <c r="G19" s="3"/>
      <c r="H19" s="3"/>
    </row>
    <row r="20" spans="1:7" ht="15.75">
      <c r="A20" s="3"/>
      <c r="B20" s="3" t="s">
        <v>557</v>
      </c>
      <c r="C20" s="411"/>
      <c r="D20" s="411"/>
      <c r="E20" s="411"/>
      <c r="F20" s="411"/>
      <c r="G20" s="411"/>
    </row>
    <row r="21" spans="1:7" ht="15.75">
      <c r="A21" s="3"/>
      <c r="B21" s="3"/>
      <c r="C21" s="411"/>
      <c r="D21" s="411"/>
      <c r="E21" s="411"/>
      <c r="F21" s="411"/>
      <c r="G21" s="411"/>
    </row>
    <row r="22" spans="1:7" ht="15.75">
      <c r="A22" s="3"/>
      <c r="B22" s="3"/>
      <c r="C22" s="411"/>
      <c r="D22" s="411"/>
      <c r="E22" s="411"/>
      <c r="F22" s="411"/>
      <c r="G22" s="411"/>
    </row>
    <row r="23" spans="1:7" ht="15.75">
      <c r="A23" s="3"/>
      <c r="B23" s="3" t="s">
        <v>558</v>
      </c>
      <c r="C23" s="434"/>
      <c r="D23" s="434"/>
      <c r="E23" s="434"/>
      <c r="F23" s="434"/>
      <c r="G23" s="434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3"/>
      <c r="C29" s="3"/>
      <c r="D29" s="3"/>
      <c r="E29" s="3"/>
      <c r="F29" s="3"/>
      <c r="G29" s="3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</sheetData>
  <sheetProtection/>
  <mergeCells count="5">
    <mergeCell ref="B10:B12"/>
    <mergeCell ref="E1:H1"/>
    <mergeCell ref="B3:H3"/>
    <mergeCell ref="B4:H4"/>
    <mergeCell ref="C5:G5"/>
  </mergeCells>
  <printOptions/>
  <pageMargins left="0.51" right="0.37" top="0.48" bottom="1" header="0.32" footer="0.5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L212"/>
  <sheetViews>
    <sheetView zoomScalePageLayoutView="0" workbookViewId="0" topLeftCell="A187">
      <selection activeCell="H189" sqref="H189"/>
    </sheetView>
  </sheetViews>
  <sheetFormatPr defaultColWidth="9.00390625" defaultRowHeight="12.75"/>
  <cols>
    <col min="1" max="1" width="1.625" style="3" customWidth="1"/>
    <col min="2" max="2" width="4.875" style="3" customWidth="1"/>
    <col min="3" max="3" width="42.25390625" style="3" customWidth="1"/>
    <col min="4" max="4" width="17.125" style="3" customWidth="1"/>
    <col min="5" max="5" width="13.875" style="3" customWidth="1"/>
    <col min="6" max="6" width="12.125" style="3" customWidth="1"/>
    <col min="7" max="7" width="15.625" style="3" customWidth="1"/>
    <col min="8" max="8" width="15.125" style="3" customWidth="1"/>
    <col min="9" max="9" width="9.125" style="0" hidden="1" customWidth="1"/>
  </cols>
  <sheetData>
    <row r="1" spans="6:9" ht="61.5" customHeight="1">
      <c r="F1" s="759" t="s">
        <v>577</v>
      </c>
      <c r="G1" s="759"/>
      <c r="H1" s="759"/>
      <c r="I1" s="759"/>
    </row>
    <row r="2" spans="6:9" ht="14.25" customHeight="1">
      <c r="F2" s="463"/>
      <c r="G2" s="463"/>
      <c r="H2" s="463"/>
      <c r="I2" s="463"/>
    </row>
    <row r="3" spans="2:8" ht="19.5" customHeight="1">
      <c r="B3" s="748" t="s">
        <v>17</v>
      </c>
      <c r="C3" s="748"/>
      <c r="D3" s="748"/>
      <c r="E3" s="748"/>
      <c r="F3" s="748"/>
      <c r="G3" s="748"/>
      <c r="H3" s="748"/>
    </row>
    <row r="4" spans="2:8" ht="15.75">
      <c r="B4" s="748"/>
      <c r="C4" s="748"/>
      <c r="D4" s="748"/>
      <c r="E4" s="748"/>
      <c r="F4" s="748"/>
      <c r="G4" s="748"/>
      <c r="H4" s="748"/>
    </row>
    <row r="5" spans="3:8" ht="17.25" customHeight="1">
      <c r="C5" s="835" t="s">
        <v>25</v>
      </c>
      <c r="D5" s="835"/>
      <c r="E5" s="835"/>
      <c r="F5" s="835"/>
      <c r="G5" s="835"/>
      <c r="H5" s="835"/>
    </row>
    <row r="6" spans="3:8" ht="23.25" customHeight="1" thickBot="1">
      <c r="C6" s="124"/>
      <c r="D6" s="124"/>
      <c r="E6" s="124"/>
      <c r="F6" s="124"/>
      <c r="G6" s="124"/>
      <c r="H6"/>
    </row>
    <row r="7" spans="2:8" ht="34.5" customHeight="1" thickBot="1">
      <c r="B7" s="107" t="s">
        <v>100</v>
      </c>
      <c r="C7" s="109" t="s">
        <v>84</v>
      </c>
      <c r="D7" s="45" t="s">
        <v>101</v>
      </c>
      <c r="E7" s="46" t="s">
        <v>165</v>
      </c>
      <c r="F7" s="188" t="s">
        <v>26</v>
      </c>
      <c r="G7" s="45" t="s">
        <v>166</v>
      </c>
      <c r="H7" s="47" t="s">
        <v>167</v>
      </c>
    </row>
    <row r="8" spans="2:8" ht="16.5" thickBot="1">
      <c r="B8" s="108">
        <v>1</v>
      </c>
      <c r="C8" s="110">
        <v>2</v>
      </c>
      <c r="D8" s="42">
        <v>3</v>
      </c>
      <c r="E8" s="43">
        <v>4</v>
      </c>
      <c r="F8" s="171">
        <v>5</v>
      </c>
      <c r="G8" s="42">
        <v>6</v>
      </c>
      <c r="H8" s="44">
        <v>7</v>
      </c>
    </row>
    <row r="9" spans="2:8" ht="49.5" customHeight="1">
      <c r="B9" s="174"/>
      <c r="C9" s="88" t="s">
        <v>27</v>
      </c>
      <c r="D9" s="810"/>
      <c r="E9" s="878"/>
      <c r="F9" s="840"/>
      <c r="G9" s="753"/>
      <c r="H9" s="840"/>
    </row>
    <row r="10" spans="2:8" ht="19.5" customHeight="1" thickBot="1">
      <c r="B10" s="175"/>
      <c r="C10" s="151" t="s">
        <v>90</v>
      </c>
      <c r="D10" s="811"/>
      <c r="E10" s="880"/>
      <c r="F10" s="802"/>
      <c r="G10" s="801"/>
      <c r="H10" s="802"/>
    </row>
    <row r="11" spans="2:8" ht="17.25" customHeight="1">
      <c r="B11" s="175"/>
      <c r="C11" s="370" t="s">
        <v>136</v>
      </c>
      <c r="D11" s="371" t="s">
        <v>373</v>
      </c>
      <c r="E11" s="386">
        <v>4</v>
      </c>
      <c r="F11" s="387">
        <v>20</v>
      </c>
      <c r="G11" s="330">
        <f aca="true" t="shared" si="0" ref="G11:G40">E11*F11</f>
        <v>80</v>
      </c>
      <c r="H11" s="125"/>
    </row>
    <row r="12" spans="2:8" ht="15.75">
      <c r="B12" s="175"/>
      <c r="C12" s="90" t="s">
        <v>137</v>
      </c>
      <c r="D12" s="344" t="s">
        <v>281</v>
      </c>
      <c r="E12" s="326">
        <v>16</v>
      </c>
      <c r="F12" s="347">
        <v>25</v>
      </c>
      <c r="G12" s="331">
        <f t="shared" si="0"/>
        <v>400</v>
      </c>
      <c r="H12" s="74"/>
    </row>
    <row r="13" spans="2:8" ht="15.75">
      <c r="B13" s="175"/>
      <c r="C13" s="90" t="s">
        <v>138</v>
      </c>
      <c r="D13" s="344" t="s">
        <v>281</v>
      </c>
      <c r="E13" s="326">
        <v>40</v>
      </c>
      <c r="F13" s="347">
        <v>15</v>
      </c>
      <c r="G13" s="331">
        <f t="shared" si="0"/>
        <v>600</v>
      </c>
      <c r="H13" s="74"/>
    </row>
    <row r="14" spans="2:8" ht="15.75">
      <c r="B14" s="175"/>
      <c r="C14" s="90" t="s">
        <v>139</v>
      </c>
      <c r="D14" s="385" t="s">
        <v>373</v>
      </c>
      <c r="E14" s="326">
        <v>7</v>
      </c>
      <c r="F14" s="347">
        <v>10</v>
      </c>
      <c r="G14" s="331">
        <f t="shared" si="0"/>
        <v>70</v>
      </c>
      <c r="H14" s="74"/>
    </row>
    <row r="15" spans="2:8" ht="15.75">
      <c r="B15" s="175"/>
      <c r="C15" s="90" t="s">
        <v>356</v>
      </c>
      <c r="D15" s="344" t="s">
        <v>281</v>
      </c>
      <c r="E15" s="326">
        <v>6</v>
      </c>
      <c r="F15" s="347">
        <v>10</v>
      </c>
      <c r="G15" s="331">
        <f>E15*F15</f>
        <v>60</v>
      </c>
      <c r="H15" s="74"/>
    </row>
    <row r="16" spans="2:12" ht="15.75">
      <c r="B16" s="175"/>
      <c r="C16" s="90" t="s">
        <v>357</v>
      </c>
      <c r="D16" s="344" t="s">
        <v>281</v>
      </c>
      <c r="E16" s="326">
        <v>20</v>
      </c>
      <c r="F16" s="347">
        <v>5</v>
      </c>
      <c r="G16" s="331">
        <f>E16*F16</f>
        <v>100</v>
      </c>
      <c r="H16" s="74"/>
      <c r="L16" t="s">
        <v>170</v>
      </c>
    </row>
    <row r="17" spans="2:8" ht="15.75">
      <c r="B17" s="175"/>
      <c r="C17" s="90" t="s">
        <v>358</v>
      </c>
      <c r="D17" s="344" t="s">
        <v>281</v>
      </c>
      <c r="E17" s="326">
        <v>2</v>
      </c>
      <c r="F17" s="347">
        <v>12</v>
      </c>
      <c r="G17" s="331">
        <f>E17*F17</f>
        <v>24</v>
      </c>
      <c r="H17" s="74"/>
    </row>
    <row r="18" spans="2:8" ht="15.75">
      <c r="B18" s="175"/>
      <c r="C18" s="90" t="s">
        <v>359</v>
      </c>
      <c r="D18" s="344" t="s">
        <v>281</v>
      </c>
      <c r="E18" s="326">
        <v>2</v>
      </c>
      <c r="F18" s="347">
        <v>25</v>
      </c>
      <c r="G18" s="331">
        <f t="shared" si="0"/>
        <v>50</v>
      </c>
      <c r="H18" s="74"/>
    </row>
    <row r="19" spans="2:12" ht="15.75">
      <c r="B19" s="175"/>
      <c r="C19" s="90" t="s">
        <v>360</v>
      </c>
      <c r="D19" s="344" t="s">
        <v>281</v>
      </c>
      <c r="E19" s="326">
        <v>1</v>
      </c>
      <c r="F19" s="347">
        <v>10</v>
      </c>
      <c r="G19" s="331">
        <f t="shared" si="0"/>
        <v>10</v>
      </c>
      <c r="H19" s="74"/>
      <c r="L19" t="s">
        <v>170</v>
      </c>
    </row>
    <row r="20" spans="2:8" ht="15.75">
      <c r="B20" s="175"/>
      <c r="C20" s="90" t="s">
        <v>361</v>
      </c>
      <c r="D20" s="344" t="s">
        <v>281</v>
      </c>
      <c r="E20" s="326">
        <v>3</v>
      </c>
      <c r="F20" s="347">
        <v>30</v>
      </c>
      <c r="G20" s="331">
        <f t="shared" si="0"/>
        <v>90</v>
      </c>
      <c r="H20" s="74"/>
    </row>
    <row r="21" spans="2:8" ht="15.75">
      <c r="B21" s="175"/>
      <c r="C21" s="90" t="s">
        <v>362</v>
      </c>
      <c r="D21" s="344" t="s">
        <v>281</v>
      </c>
      <c r="E21" s="326">
        <v>2</v>
      </c>
      <c r="F21" s="347">
        <v>120</v>
      </c>
      <c r="G21" s="331">
        <f t="shared" si="0"/>
        <v>240</v>
      </c>
      <c r="H21" s="74"/>
    </row>
    <row r="22" spans="2:8" ht="15.75">
      <c r="B22" s="175"/>
      <c r="C22" s="90" t="s">
        <v>363</v>
      </c>
      <c r="D22" s="344" t="s">
        <v>281</v>
      </c>
      <c r="E22" s="326">
        <v>15</v>
      </c>
      <c r="F22" s="347">
        <v>6</v>
      </c>
      <c r="G22" s="331">
        <f t="shared" si="0"/>
        <v>90</v>
      </c>
      <c r="H22" s="74"/>
    </row>
    <row r="23" spans="2:8" ht="15.75">
      <c r="B23" s="175"/>
      <c r="C23" s="90" t="s">
        <v>364</v>
      </c>
      <c r="D23" s="344" t="s">
        <v>305</v>
      </c>
      <c r="E23" s="326">
        <v>2</v>
      </c>
      <c r="F23" s="347">
        <v>5</v>
      </c>
      <c r="G23" s="331">
        <f aca="true" t="shared" si="1" ref="G23:G28">E23*F23</f>
        <v>10</v>
      </c>
      <c r="H23" s="74"/>
    </row>
    <row r="24" spans="2:8" ht="15.75">
      <c r="B24" s="175"/>
      <c r="C24" s="90" t="s">
        <v>297</v>
      </c>
      <c r="D24" s="344" t="s">
        <v>373</v>
      </c>
      <c r="E24" s="326">
        <v>10</v>
      </c>
      <c r="F24" s="347">
        <v>20</v>
      </c>
      <c r="G24" s="331">
        <f t="shared" si="1"/>
        <v>200</v>
      </c>
      <c r="H24" s="74"/>
    </row>
    <row r="25" spans="2:8" ht="15.75">
      <c r="B25" s="175"/>
      <c r="C25" s="90" t="s">
        <v>365</v>
      </c>
      <c r="D25" s="344" t="s">
        <v>281</v>
      </c>
      <c r="E25" s="326">
        <v>3</v>
      </c>
      <c r="F25" s="347">
        <v>20</v>
      </c>
      <c r="G25" s="331">
        <f t="shared" si="1"/>
        <v>60</v>
      </c>
      <c r="H25" s="74"/>
    </row>
    <row r="26" spans="2:8" ht="15.75">
      <c r="B26" s="175"/>
      <c r="C26" s="90" t="s">
        <v>366</v>
      </c>
      <c r="D26" s="344" t="s">
        <v>281</v>
      </c>
      <c r="E26" s="326">
        <v>1</v>
      </c>
      <c r="F26" s="347">
        <v>10</v>
      </c>
      <c r="G26" s="331">
        <f t="shared" si="1"/>
        <v>10</v>
      </c>
      <c r="H26" s="74"/>
    </row>
    <row r="27" spans="2:12" ht="15.75">
      <c r="B27" s="175"/>
      <c r="C27" s="90" t="s">
        <v>367</v>
      </c>
      <c r="D27" s="344" t="s">
        <v>281</v>
      </c>
      <c r="E27" s="326">
        <v>10</v>
      </c>
      <c r="F27" s="347">
        <v>5</v>
      </c>
      <c r="G27" s="331">
        <f t="shared" si="1"/>
        <v>50</v>
      </c>
      <c r="H27" s="74"/>
      <c r="L27" t="s">
        <v>170</v>
      </c>
    </row>
    <row r="28" spans="2:8" ht="15.75">
      <c r="B28" s="175"/>
      <c r="C28" s="90" t="s">
        <v>304</v>
      </c>
      <c r="D28" s="344" t="s">
        <v>281</v>
      </c>
      <c r="E28" s="326">
        <v>20</v>
      </c>
      <c r="F28" s="347">
        <v>7</v>
      </c>
      <c r="G28" s="331">
        <f t="shared" si="1"/>
        <v>140</v>
      </c>
      <c r="H28" s="74"/>
    </row>
    <row r="29" spans="2:8" ht="15.75">
      <c r="B29" s="175"/>
      <c r="C29" s="90" t="s">
        <v>368</v>
      </c>
      <c r="D29" s="344" t="s">
        <v>281</v>
      </c>
      <c r="E29" s="326">
        <v>20</v>
      </c>
      <c r="F29" s="347">
        <v>20</v>
      </c>
      <c r="G29" s="331">
        <f t="shared" si="0"/>
        <v>400</v>
      </c>
      <c r="H29" s="74"/>
    </row>
    <row r="30" spans="2:8" ht="15.75">
      <c r="B30" s="175"/>
      <c r="C30" s="90" t="s">
        <v>369</v>
      </c>
      <c r="D30" s="344" t="s">
        <v>131</v>
      </c>
      <c r="E30" s="326">
        <v>40</v>
      </c>
      <c r="F30" s="347">
        <v>1.5</v>
      </c>
      <c r="G30" s="331">
        <f t="shared" si="0"/>
        <v>60</v>
      </c>
      <c r="H30" s="74"/>
    </row>
    <row r="31" spans="2:8" ht="15.75">
      <c r="B31" s="175"/>
      <c r="C31" s="90" t="s">
        <v>370</v>
      </c>
      <c r="D31" s="344" t="s">
        <v>228</v>
      </c>
      <c r="E31" s="326">
        <v>1</v>
      </c>
      <c r="F31" s="347">
        <v>100</v>
      </c>
      <c r="G31" s="331">
        <f t="shared" si="0"/>
        <v>100</v>
      </c>
      <c r="H31" s="74"/>
    </row>
    <row r="32" spans="2:8" ht="15.75">
      <c r="B32" s="175"/>
      <c r="C32" s="90" t="s">
        <v>371</v>
      </c>
      <c r="D32" s="344" t="s">
        <v>281</v>
      </c>
      <c r="E32" s="326">
        <v>2</v>
      </c>
      <c r="F32" s="347">
        <v>10</v>
      </c>
      <c r="G32" s="331">
        <f t="shared" si="0"/>
        <v>20</v>
      </c>
      <c r="H32" s="74"/>
    </row>
    <row r="33" spans="2:12" ht="15.75">
      <c r="B33" s="175"/>
      <c r="C33" s="90" t="s">
        <v>372</v>
      </c>
      <c r="D33" s="344" t="s">
        <v>373</v>
      </c>
      <c r="E33" s="326">
        <v>2</v>
      </c>
      <c r="F33" s="347">
        <v>10</v>
      </c>
      <c r="G33" s="331">
        <f t="shared" si="0"/>
        <v>20</v>
      </c>
      <c r="H33" s="74"/>
      <c r="L33" t="s">
        <v>170</v>
      </c>
    </row>
    <row r="34" spans="2:8" ht="15.75">
      <c r="B34" s="175"/>
      <c r="C34" s="90" t="s">
        <v>299</v>
      </c>
      <c r="D34" s="344" t="s">
        <v>373</v>
      </c>
      <c r="E34" s="326">
        <v>2</v>
      </c>
      <c r="F34" s="347">
        <v>10</v>
      </c>
      <c r="G34" s="331">
        <f t="shared" si="0"/>
        <v>20</v>
      </c>
      <c r="H34" s="74"/>
    </row>
    <row r="35" spans="2:8" ht="15.75">
      <c r="B35" s="175"/>
      <c r="C35" s="90" t="s">
        <v>300</v>
      </c>
      <c r="D35" s="344" t="s">
        <v>134</v>
      </c>
      <c r="E35" s="326">
        <v>3</v>
      </c>
      <c r="F35" s="347">
        <v>10</v>
      </c>
      <c r="G35" s="331">
        <f t="shared" si="0"/>
        <v>30</v>
      </c>
      <c r="H35" s="74"/>
    </row>
    <row r="36" spans="2:8" ht="15.75">
      <c r="B36" s="175"/>
      <c r="C36" s="90" t="s">
        <v>298</v>
      </c>
      <c r="D36" s="344" t="s">
        <v>281</v>
      </c>
      <c r="E36" s="326">
        <v>1</v>
      </c>
      <c r="F36" s="347">
        <v>150</v>
      </c>
      <c r="G36" s="331">
        <f t="shared" si="0"/>
        <v>150</v>
      </c>
      <c r="H36" s="74"/>
    </row>
    <row r="37" spans="2:8" ht="15.75">
      <c r="B37" s="175"/>
      <c r="C37" s="90" t="s">
        <v>301</v>
      </c>
      <c r="D37" s="344" t="s">
        <v>131</v>
      </c>
      <c r="E37" s="326">
        <v>10</v>
      </c>
      <c r="F37" s="347">
        <v>1</v>
      </c>
      <c r="G37" s="331">
        <f t="shared" si="0"/>
        <v>10</v>
      </c>
      <c r="H37" s="74"/>
    </row>
    <row r="38" spans="2:8" ht="15.75">
      <c r="B38" s="175"/>
      <c r="C38" s="90" t="s">
        <v>304</v>
      </c>
      <c r="D38" s="344" t="s">
        <v>133</v>
      </c>
      <c r="E38" s="326">
        <v>0.2</v>
      </c>
      <c r="F38" s="347">
        <v>750</v>
      </c>
      <c r="G38" s="331">
        <f t="shared" si="0"/>
        <v>150</v>
      </c>
      <c r="H38" s="74"/>
    </row>
    <row r="39" spans="2:8" ht="15.75">
      <c r="B39" s="175"/>
      <c r="C39" s="90"/>
      <c r="D39" s="344"/>
      <c r="E39" s="326"/>
      <c r="F39" s="490"/>
      <c r="G39" s="119">
        <f t="shared" si="0"/>
        <v>0</v>
      </c>
      <c r="H39" s="74"/>
    </row>
    <row r="40" spans="2:8" ht="16.5" thickBot="1">
      <c r="B40" s="175"/>
      <c r="C40" s="166"/>
      <c r="D40" s="491"/>
      <c r="E40" s="363"/>
      <c r="F40" s="152"/>
      <c r="G40" s="201">
        <f t="shared" si="0"/>
        <v>0</v>
      </c>
      <c r="H40" s="132"/>
    </row>
    <row r="41" spans="2:8" ht="16.5" thickBot="1">
      <c r="B41" s="176"/>
      <c r="C41" s="94" t="s">
        <v>91</v>
      </c>
      <c r="D41" s="81"/>
      <c r="E41" s="243"/>
      <c r="F41" s="257"/>
      <c r="G41" s="196">
        <f>SUM(G11:G40)</f>
        <v>3244</v>
      </c>
      <c r="H41" s="199">
        <f>SUM(H11:H40)</f>
        <v>0</v>
      </c>
    </row>
    <row r="42" spans="2:8" ht="16.5" thickBot="1">
      <c r="B42" s="6"/>
      <c r="C42" s="178"/>
      <c r="D42" s="179"/>
      <c r="E42" s="179"/>
      <c r="F42" s="290"/>
      <c r="G42" s="210"/>
      <c r="H42" s="210"/>
    </row>
    <row r="43" spans="2:8" ht="20.25" customHeight="1" thickBot="1">
      <c r="B43" s="6"/>
      <c r="C43" s="178" t="s">
        <v>29</v>
      </c>
      <c r="D43" s="215">
        <f>H41</f>
        <v>0</v>
      </c>
      <c r="E43" s="179"/>
      <c r="F43" s="180"/>
      <c r="G43" s="181"/>
      <c r="H43" s="181"/>
    </row>
    <row r="44" spans="2:8" ht="16.5" customHeight="1">
      <c r="B44" s="6"/>
      <c r="C44" s="178"/>
      <c r="D44" s="492"/>
      <c r="E44" s="179"/>
      <c r="F44" s="180"/>
      <c r="G44" s="181"/>
      <c r="H44" s="181"/>
    </row>
    <row r="45" spans="2:8" ht="18" customHeight="1">
      <c r="B45" s="6"/>
      <c r="C45" s="178"/>
      <c r="D45" s="492"/>
      <c r="E45" s="179"/>
      <c r="F45" s="180"/>
      <c r="G45" s="181"/>
      <c r="H45" s="181"/>
    </row>
    <row r="46" spans="3:8" ht="19.5" customHeight="1">
      <c r="C46" s="835" t="s">
        <v>30</v>
      </c>
      <c r="D46" s="835"/>
      <c r="E46" s="835"/>
      <c r="F46" s="835"/>
      <c r="G46" s="835"/>
      <c r="H46" s="835"/>
    </row>
    <row r="47" spans="3:8" ht="11.25" customHeight="1" thickBot="1">
      <c r="C47" s="124"/>
      <c r="D47" s="124"/>
      <c r="E47" s="124"/>
      <c r="F47" s="124"/>
      <c r="G47" s="124"/>
      <c r="H47"/>
    </row>
    <row r="48" spans="2:8" ht="34.5" customHeight="1" thickBot="1">
      <c r="B48" s="107" t="s">
        <v>100</v>
      </c>
      <c r="C48" s="109" t="s">
        <v>84</v>
      </c>
      <c r="D48" s="859" t="s">
        <v>147</v>
      </c>
      <c r="E48" s="860"/>
      <c r="F48" s="861"/>
      <c r="G48" s="45" t="s">
        <v>166</v>
      </c>
      <c r="H48" s="47" t="s">
        <v>167</v>
      </c>
    </row>
    <row r="49" spans="2:8" ht="16.5" thickBot="1">
      <c r="B49" s="108">
        <v>1</v>
      </c>
      <c r="C49" s="110">
        <v>2</v>
      </c>
      <c r="D49" s="862">
        <v>3</v>
      </c>
      <c r="E49" s="770"/>
      <c r="F49" s="771"/>
      <c r="G49" s="42">
        <v>4</v>
      </c>
      <c r="H49" s="44">
        <v>5</v>
      </c>
    </row>
    <row r="50" spans="2:8" ht="33.75" customHeight="1">
      <c r="B50" s="28"/>
      <c r="C50" s="863" t="s">
        <v>158</v>
      </c>
      <c r="D50" s="866" t="s">
        <v>193</v>
      </c>
      <c r="E50" s="867"/>
      <c r="F50" s="868"/>
      <c r="G50" s="194">
        <v>23</v>
      </c>
      <c r="H50" s="397">
        <v>23</v>
      </c>
    </row>
    <row r="51" spans="2:8" ht="30.75" customHeight="1">
      <c r="B51" s="189"/>
      <c r="C51" s="864"/>
      <c r="D51" s="869" t="s">
        <v>192</v>
      </c>
      <c r="E51" s="870"/>
      <c r="F51" s="871"/>
      <c r="G51" s="195">
        <v>247</v>
      </c>
      <c r="H51" s="398">
        <f>H54/H50/H52/H53</f>
        <v>17.892288423689386</v>
      </c>
    </row>
    <row r="52" spans="2:8" ht="15.75" customHeight="1">
      <c r="B52" s="189"/>
      <c r="C52" s="864"/>
      <c r="D52" s="869" t="s">
        <v>97</v>
      </c>
      <c r="E52" s="870"/>
      <c r="F52" s="871"/>
      <c r="G52" s="193">
        <v>0.81</v>
      </c>
      <c r="H52" s="399">
        <v>0.81</v>
      </c>
    </row>
    <row r="53" spans="2:8" ht="34.5" customHeight="1" thickBot="1">
      <c r="B53" s="190"/>
      <c r="C53" s="864"/>
      <c r="D53" s="872" t="s">
        <v>98</v>
      </c>
      <c r="E53" s="873"/>
      <c r="F53" s="874"/>
      <c r="G53" s="192">
        <v>120</v>
      </c>
      <c r="H53" s="400">
        <v>120</v>
      </c>
    </row>
    <row r="54" spans="2:8" ht="33.75" customHeight="1" thickBot="1">
      <c r="B54" s="163"/>
      <c r="C54" s="865"/>
      <c r="D54" s="875" t="s">
        <v>128</v>
      </c>
      <c r="E54" s="876"/>
      <c r="F54" s="877"/>
      <c r="G54" s="196">
        <f>ROUND(G50*G51*G52*G53,0)</f>
        <v>552193</v>
      </c>
      <c r="H54" s="197">
        <v>40000</v>
      </c>
    </row>
    <row r="55" spans="2:8" ht="17.25" customHeight="1" thickBot="1">
      <c r="B55" s="6"/>
      <c r="C55" s="211"/>
      <c r="D55" s="181"/>
      <c r="E55" s="181"/>
      <c r="F55" s="181"/>
      <c r="G55" s="210"/>
      <c r="H55" s="210"/>
    </row>
    <row r="56" spans="2:8" ht="20.25" customHeight="1" thickBot="1">
      <c r="B56" s="6"/>
      <c r="C56" s="178" t="s">
        <v>31</v>
      </c>
      <c r="D56" s="215">
        <f>H54</f>
        <v>40000</v>
      </c>
      <c r="E56" s="179"/>
      <c r="F56" s="180"/>
      <c r="G56" s="181"/>
      <c r="H56" s="181"/>
    </row>
    <row r="57" spans="2:8" ht="12.75" customHeight="1">
      <c r="B57" s="6"/>
      <c r="C57" s="178"/>
      <c r="D57" s="492"/>
      <c r="E57" s="179"/>
      <c r="F57" s="180"/>
      <c r="G57" s="181"/>
      <c r="H57" s="181"/>
    </row>
    <row r="58" spans="2:8" ht="15.75">
      <c r="B58" s="6"/>
      <c r="C58" s="178"/>
      <c r="D58" s="179"/>
      <c r="E58" s="179"/>
      <c r="F58" s="180"/>
      <c r="G58" s="181"/>
      <c r="H58" s="181"/>
    </row>
    <row r="59" spans="3:8" ht="23.25" customHeight="1">
      <c r="C59" s="835" t="s">
        <v>32</v>
      </c>
      <c r="D59" s="835"/>
      <c r="E59" s="835"/>
      <c r="F59" s="835"/>
      <c r="G59" s="835"/>
      <c r="H59" s="835"/>
    </row>
    <row r="60" spans="3:8" ht="16.5" customHeight="1" thickBot="1">
      <c r="C60" s="124"/>
      <c r="D60" s="124"/>
      <c r="E60" s="124"/>
      <c r="F60" s="124"/>
      <c r="G60" s="124"/>
      <c r="H60"/>
    </row>
    <row r="61" spans="2:8" ht="34.5" customHeight="1" thickBot="1">
      <c r="B61" s="107" t="s">
        <v>100</v>
      </c>
      <c r="C61" s="109" t="s">
        <v>84</v>
      </c>
      <c r="D61" s="45" t="s">
        <v>101</v>
      </c>
      <c r="E61" s="46" t="s">
        <v>165</v>
      </c>
      <c r="F61" s="188" t="s">
        <v>33</v>
      </c>
      <c r="G61" s="45" t="s">
        <v>166</v>
      </c>
      <c r="H61" s="47" t="s">
        <v>167</v>
      </c>
    </row>
    <row r="62" spans="2:8" ht="16.5" thickBot="1">
      <c r="B62" s="108">
        <v>1</v>
      </c>
      <c r="C62" s="110">
        <v>2</v>
      </c>
      <c r="D62" s="42">
        <v>3</v>
      </c>
      <c r="E62" s="43">
        <v>4</v>
      </c>
      <c r="F62" s="171">
        <v>5</v>
      </c>
      <c r="G62" s="42">
        <v>6</v>
      </c>
      <c r="H62" s="44">
        <v>7</v>
      </c>
    </row>
    <row r="63" spans="2:8" ht="20.25" customHeight="1">
      <c r="B63" s="174"/>
      <c r="C63" s="88" t="s">
        <v>527</v>
      </c>
      <c r="D63" s="821"/>
      <c r="E63" s="878"/>
      <c r="F63" s="848"/>
      <c r="G63" s="753"/>
      <c r="H63" s="840"/>
    </row>
    <row r="64" spans="2:8" ht="18.75" customHeight="1">
      <c r="B64" s="175"/>
      <c r="C64" s="177" t="s">
        <v>90</v>
      </c>
      <c r="D64" s="788"/>
      <c r="E64" s="879"/>
      <c r="F64" s="881"/>
      <c r="G64" s="801"/>
      <c r="H64" s="802"/>
    </row>
    <row r="65" spans="2:8" ht="15.75">
      <c r="B65" s="175"/>
      <c r="C65" s="90" t="s">
        <v>35</v>
      </c>
      <c r="D65" s="344" t="s">
        <v>133</v>
      </c>
      <c r="E65" s="326">
        <v>110</v>
      </c>
      <c r="F65" s="347">
        <v>150</v>
      </c>
      <c r="G65" s="119">
        <f>E65*F65</f>
        <v>16500</v>
      </c>
      <c r="H65" s="74">
        <v>500</v>
      </c>
    </row>
    <row r="66" spans="2:8" ht="15.75">
      <c r="B66" s="175"/>
      <c r="C66" s="91"/>
      <c r="D66" s="344"/>
      <c r="E66" s="234"/>
      <c r="F66" s="144"/>
      <c r="G66" s="331">
        <f>E66*F66</f>
        <v>0</v>
      </c>
      <c r="H66" s="74"/>
    </row>
    <row r="67" spans="2:8" ht="15.75">
      <c r="B67" s="175"/>
      <c r="C67" s="90"/>
      <c r="D67" s="344"/>
      <c r="E67" s="326"/>
      <c r="F67" s="493"/>
      <c r="G67" s="331">
        <f>E67*F67</f>
        <v>0</v>
      </c>
      <c r="H67" s="74"/>
    </row>
    <row r="68" spans="2:8" ht="16.5" thickBot="1">
      <c r="B68" s="175"/>
      <c r="C68" s="166"/>
      <c r="D68" s="291"/>
      <c r="E68" s="235"/>
      <c r="F68" s="236"/>
      <c r="G68" s="201">
        <f>E68*F68</f>
        <v>0</v>
      </c>
      <c r="H68" s="132"/>
    </row>
    <row r="69" spans="2:8" ht="16.5" thickBot="1">
      <c r="B69" s="176"/>
      <c r="C69" s="94" t="s">
        <v>91</v>
      </c>
      <c r="D69" s="81"/>
      <c r="E69" s="243"/>
      <c r="F69" s="257"/>
      <c r="G69" s="196">
        <f>SUM(G65:G68)</f>
        <v>16500</v>
      </c>
      <c r="H69" s="199">
        <f>SUM(H65:H68)</f>
        <v>500</v>
      </c>
    </row>
    <row r="70" spans="2:8" ht="16.5" thickBot="1">
      <c r="B70" s="6"/>
      <c r="C70" s="178"/>
      <c r="D70" s="179"/>
      <c r="E70" s="179"/>
      <c r="F70" s="180"/>
      <c r="G70" s="181"/>
      <c r="H70" s="181"/>
    </row>
    <row r="71" spans="2:8" ht="20.25" customHeight="1" thickBot="1">
      <c r="B71" s="6"/>
      <c r="C71" s="178" t="s">
        <v>36</v>
      </c>
      <c r="D71" s="215">
        <f>H69</f>
        <v>500</v>
      </c>
      <c r="E71" s="179"/>
      <c r="F71" s="180"/>
      <c r="G71" s="181"/>
      <c r="H71" s="181"/>
    </row>
    <row r="72" spans="2:8" ht="20.25" customHeight="1">
      <c r="B72" s="6"/>
      <c r="C72" s="178"/>
      <c r="D72" s="492"/>
      <c r="E72" s="179"/>
      <c r="F72" s="180"/>
      <c r="G72" s="181"/>
      <c r="H72" s="181"/>
    </row>
    <row r="73" spans="2:8" ht="15.75">
      <c r="B73" s="6"/>
      <c r="C73" s="178"/>
      <c r="D73" s="179"/>
      <c r="E73" s="179"/>
      <c r="F73" s="180"/>
      <c r="G73" s="181"/>
      <c r="H73" s="181"/>
    </row>
    <row r="74" spans="3:8" ht="23.25" customHeight="1">
      <c r="C74" s="835" t="s">
        <v>37</v>
      </c>
      <c r="D74" s="835"/>
      <c r="E74" s="835"/>
      <c r="F74" s="835"/>
      <c r="G74" s="835"/>
      <c r="H74" s="835"/>
    </row>
    <row r="75" spans="3:8" ht="11.25" customHeight="1" thickBot="1">
      <c r="C75" s="124"/>
      <c r="D75" s="124"/>
      <c r="E75" s="124"/>
      <c r="F75" s="124"/>
      <c r="G75" s="124"/>
      <c r="H75"/>
    </row>
    <row r="76" spans="2:8" ht="34.5" customHeight="1" thickBot="1">
      <c r="B76" s="107" t="s">
        <v>100</v>
      </c>
      <c r="C76" s="109" t="s">
        <v>84</v>
      </c>
      <c r="D76" s="45" t="s">
        <v>101</v>
      </c>
      <c r="E76" s="46" t="s">
        <v>165</v>
      </c>
      <c r="F76" s="188" t="s">
        <v>33</v>
      </c>
      <c r="G76" s="45" t="s">
        <v>166</v>
      </c>
      <c r="H76" s="47" t="s">
        <v>167</v>
      </c>
    </row>
    <row r="77" spans="2:8" ht="16.5" thickBot="1">
      <c r="B77" s="108">
        <v>1</v>
      </c>
      <c r="C77" s="110">
        <v>2</v>
      </c>
      <c r="D77" s="42">
        <v>3</v>
      </c>
      <c r="E77" s="43">
        <v>4</v>
      </c>
      <c r="F77" s="171">
        <v>5</v>
      </c>
      <c r="G77" s="42">
        <v>6</v>
      </c>
      <c r="H77" s="44">
        <v>7</v>
      </c>
    </row>
    <row r="78" spans="2:8" ht="20.25" customHeight="1">
      <c r="B78" s="174"/>
      <c r="C78" s="88" t="s">
        <v>157</v>
      </c>
      <c r="D78" s="810"/>
      <c r="E78" s="878"/>
      <c r="F78" s="840"/>
      <c r="G78" s="753"/>
      <c r="H78" s="840"/>
    </row>
    <row r="79" spans="2:8" ht="18.75" customHeight="1">
      <c r="B79" s="175"/>
      <c r="C79" s="151" t="s">
        <v>90</v>
      </c>
      <c r="D79" s="811"/>
      <c r="E79" s="880"/>
      <c r="F79" s="802"/>
      <c r="G79" s="801"/>
      <c r="H79" s="802"/>
    </row>
    <row r="80" spans="2:8" ht="15.75">
      <c r="B80" s="175"/>
      <c r="C80" s="514" t="s">
        <v>309</v>
      </c>
      <c r="D80" s="385" t="s">
        <v>131</v>
      </c>
      <c r="E80" s="515">
        <v>20</v>
      </c>
      <c r="F80" s="337">
        <v>200</v>
      </c>
      <c r="G80" s="148">
        <f aca="true" t="shared" si="2" ref="G80:G93">E80*F80</f>
        <v>4000</v>
      </c>
      <c r="H80" s="125"/>
    </row>
    <row r="81" spans="2:8" ht="15.75">
      <c r="B81" s="175"/>
      <c r="C81" s="90" t="s">
        <v>308</v>
      </c>
      <c r="D81" s="344" t="s">
        <v>131</v>
      </c>
      <c r="E81" s="326">
        <v>10</v>
      </c>
      <c r="F81" s="144">
        <v>200</v>
      </c>
      <c r="G81" s="119">
        <f t="shared" si="2"/>
        <v>2000</v>
      </c>
      <c r="H81" s="74"/>
    </row>
    <row r="82" spans="2:8" ht="15.75">
      <c r="B82" s="175"/>
      <c r="C82" s="90" t="s">
        <v>307</v>
      </c>
      <c r="D82" s="344" t="s">
        <v>131</v>
      </c>
      <c r="E82" s="326">
        <v>50</v>
      </c>
      <c r="F82" s="144">
        <v>30</v>
      </c>
      <c r="G82" s="119">
        <f t="shared" si="2"/>
        <v>1500</v>
      </c>
      <c r="H82" s="74"/>
    </row>
    <row r="83" spans="2:8" ht="15.75">
      <c r="B83" s="175"/>
      <c r="C83" s="90" t="s">
        <v>306</v>
      </c>
      <c r="D83" s="344" t="s">
        <v>131</v>
      </c>
      <c r="E83" s="326">
        <v>30</v>
      </c>
      <c r="F83" s="144">
        <v>300</v>
      </c>
      <c r="G83" s="119">
        <f t="shared" si="2"/>
        <v>9000</v>
      </c>
      <c r="H83" s="74"/>
    </row>
    <row r="84" spans="2:8" ht="15.75">
      <c r="B84" s="175"/>
      <c r="C84" s="90" t="s">
        <v>307</v>
      </c>
      <c r="D84" s="344" t="s">
        <v>131</v>
      </c>
      <c r="E84" s="326">
        <v>20</v>
      </c>
      <c r="F84" s="144">
        <v>30</v>
      </c>
      <c r="G84" s="119">
        <f t="shared" si="2"/>
        <v>600</v>
      </c>
      <c r="H84" s="74"/>
    </row>
    <row r="85" spans="2:8" ht="15.75">
      <c r="B85" s="175"/>
      <c r="C85" s="90" t="s">
        <v>310</v>
      </c>
      <c r="D85" s="344" t="s">
        <v>131</v>
      </c>
      <c r="E85" s="326">
        <v>6</v>
      </c>
      <c r="F85" s="144">
        <v>150</v>
      </c>
      <c r="G85" s="119">
        <f t="shared" si="2"/>
        <v>900</v>
      </c>
      <c r="H85" s="74"/>
    </row>
    <row r="86" spans="2:8" ht="15.75">
      <c r="B86" s="175"/>
      <c r="C86" s="90" t="s">
        <v>374</v>
      </c>
      <c r="D86" s="344" t="s">
        <v>131</v>
      </c>
      <c r="E86" s="326">
        <v>2</v>
      </c>
      <c r="F86" s="144">
        <v>50</v>
      </c>
      <c r="G86" s="119">
        <f t="shared" si="2"/>
        <v>100</v>
      </c>
      <c r="H86" s="74"/>
    </row>
    <row r="87" spans="2:8" ht="15.75">
      <c r="B87" s="175"/>
      <c r="C87" s="90" t="s">
        <v>375</v>
      </c>
      <c r="D87" s="344" t="s">
        <v>131</v>
      </c>
      <c r="E87" s="326">
        <v>2</v>
      </c>
      <c r="F87" s="144">
        <v>50</v>
      </c>
      <c r="G87" s="119">
        <f t="shared" si="2"/>
        <v>100</v>
      </c>
      <c r="H87" s="74"/>
    </row>
    <row r="88" spans="2:8" ht="15.75">
      <c r="B88" s="175"/>
      <c r="C88" s="90" t="s">
        <v>376</v>
      </c>
      <c r="D88" s="344" t="s">
        <v>303</v>
      </c>
      <c r="E88" s="326">
        <v>18</v>
      </c>
      <c r="F88" s="144">
        <v>30</v>
      </c>
      <c r="G88" s="119">
        <f t="shared" si="2"/>
        <v>540</v>
      </c>
      <c r="H88" s="74"/>
    </row>
    <row r="89" spans="2:8" ht="15.75">
      <c r="B89" s="175"/>
      <c r="C89" s="90" t="s">
        <v>312</v>
      </c>
      <c r="D89" s="344" t="s">
        <v>311</v>
      </c>
      <c r="E89" s="326">
        <v>2</v>
      </c>
      <c r="F89" s="144">
        <v>300</v>
      </c>
      <c r="G89" s="119">
        <f t="shared" si="2"/>
        <v>600</v>
      </c>
      <c r="H89" s="74"/>
    </row>
    <row r="90" spans="2:8" ht="15.75">
      <c r="B90" s="175"/>
      <c r="C90" s="90" t="s">
        <v>302</v>
      </c>
      <c r="D90" s="344" t="s">
        <v>303</v>
      </c>
      <c r="E90" s="326">
        <v>8</v>
      </c>
      <c r="F90" s="144">
        <v>20</v>
      </c>
      <c r="G90" s="119">
        <f t="shared" si="2"/>
        <v>160</v>
      </c>
      <c r="H90" s="74"/>
    </row>
    <row r="91" spans="2:8" ht="15.75">
      <c r="B91" s="175"/>
      <c r="C91" s="90" t="s">
        <v>377</v>
      </c>
      <c r="D91" s="344" t="s">
        <v>134</v>
      </c>
      <c r="E91" s="326">
        <v>10</v>
      </c>
      <c r="F91" s="144">
        <v>150</v>
      </c>
      <c r="G91" s="119">
        <f t="shared" si="2"/>
        <v>1500</v>
      </c>
      <c r="H91" s="74"/>
    </row>
    <row r="92" spans="2:8" ht="15.75">
      <c r="B92" s="175"/>
      <c r="C92" s="91"/>
      <c r="D92" s="287"/>
      <c r="E92" s="234"/>
      <c r="F92" s="144"/>
      <c r="G92" s="119">
        <f t="shared" si="2"/>
        <v>0</v>
      </c>
      <c r="H92" s="74"/>
    </row>
    <row r="93" spans="2:8" ht="16.5" thickBot="1">
      <c r="B93" s="175"/>
      <c r="C93" s="166"/>
      <c r="D93" s="291"/>
      <c r="E93" s="235"/>
      <c r="F93" s="236"/>
      <c r="G93" s="201">
        <f t="shared" si="2"/>
        <v>0</v>
      </c>
      <c r="H93" s="132"/>
    </row>
    <row r="94" spans="2:8" ht="16.5" thickBot="1">
      <c r="B94" s="176"/>
      <c r="C94" s="94" t="s">
        <v>91</v>
      </c>
      <c r="D94" s="81"/>
      <c r="E94" s="243"/>
      <c r="F94" s="257"/>
      <c r="G94" s="196">
        <f>SUM(G80:G93)</f>
        <v>21000</v>
      </c>
      <c r="H94" s="199">
        <f>SUM(H80:H93)</f>
        <v>0</v>
      </c>
    </row>
    <row r="95" spans="2:8" ht="16.5" thickBot="1">
      <c r="B95" s="6"/>
      <c r="C95" s="178"/>
      <c r="D95" s="179"/>
      <c r="E95" s="179"/>
      <c r="F95" s="180"/>
      <c r="G95" s="181"/>
      <c r="H95" s="181"/>
    </row>
    <row r="96" spans="2:8" ht="20.25" customHeight="1" thickBot="1">
      <c r="B96" s="6"/>
      <c r="C96" s="178" t="s">
        <v>38</v>
      </c>
      <c r="D96" s="215">
        <f>H94</f>
        <v>0</v>
      </c>
      <c r="E96" s="179"/>
      <c r="F96" s="180"/>
      <c r="G96" s="181"/>
      <c r="H96" s="181"/>
    </row>
    <row r="97" spans="2:8" ht="15.75">
      <c r="B97" s="6"/>
      <c r="C97" s="178"/>
      <c r="D97" s="179"/>
      <c r="E97" s="179"/>
      <c r="F97" s="180"/>
      <c r="G97" s="181"/>
      <c r="H97" s="181"/>
    </row>
    <row r="98" spans="3:8" ht="23.25" customHeight="1" hidden="1">
      <c r="C98" s="835" t="s">
        <v>267</v>
      </c>
      <c r="D98" s="835"/>
      <c r="E98" s="835"/>
      <c r="F98" s="835"/>
      <c r="G98" s="835"/>
      <c r="H98" s="835"/>
    </row>
    <row r="99" spans="3:8" ht="11.25" customHeight="1" hidden="1">
      <c r="C99" s="124"/>
      <c r="D99" s="124"/>
      <c r="E99" s="124"/>
      <c r="F99" s="124"/>
      <c r="G99" s="124"/>
      <c r="H99"/>
    </row>
    <row r="100" spans="2:8" ht="34.5" customHeight="1" hidden="1" thickBot="1">
      <c r="B100" s="107" t="s">
        <v>100</v>
      </c>
      <c r="C100" s="109" t="s">
        <v>84</v>
      </c>
      <c r="D100" s="45" t="s">
        <v>101</v>
      </c>
      <c r="E100" s="46" t="s">
        <v>165</v>
      </c>
      <c r="F100" s="188" t="s">
        <v>175</v>
      </c>
      <c r="G100" s="45" t="s">
        <v>166</v>
      </c>
      <c r="H100" s="47" t="s">
        <v>167</v>
      </c>
    </row>
    <row r="101" spans="2:8" ht="16.5" hidden="1" thickBot="1">
      <c r="B101" s="108">
        <v>1</v>
      </c>
      <c r="C101" s="110">
        <v>2</v>
      </c>
      <c r="D101" s="42">
        <v>3</v>
      </c>
      <c r="E101" s="43">
        <v>4</v>
      </c>
      <c r="F101" s="171">
        <v>5</v>
      </c>
      <c r="G101" s="42">
        <v>6</v>
      </c>
      <c r="H101" s="44">
        <v>7</v>
      </c>
    </row>
    <row r="102" spans="2:8" ht="20.25" customHeight="1" hidden="1">
      <c r="B102" s="174"/>
      <c r="C102" s="88" t="s">
        <v>249</v>
      </c>
      <c r="D102" s="821"/>
      <c r="E102" s="878"/>
      <c r="F102" s="848"/>
      <c r="G102" s="753"/>
      <c r="H102" s="840"/>
    </row>
    <row r="103" spans="2:8" ht="18.75" customHeight="1" hidden="1">
      <c r="B103" s="175"/>
      <c r="C103" s="177" t="s">
        <v>90</v>
      </c>
      <c r="D103" s="788"/>
      <c r="E103" s="879"/>
      <c r="F103" s="881"/>
      <c r="G103" s="801"/>
      <c r="H103" s="802"/>
    </row>
    <row r="104" spans="2:8" ht="15.75" hidden="1">
      <c r="B104" s="175"/>
      <c r="C104" s="280"/>
      <c r="D104" s="289"/>
      <c r="E104" s="234"/>
      <c r="F104" s="155"/>
      <c r="G104" s="148">
        <f aca="true" t="shared" si="3" ref="G104:G110">E104*F104</f>
        <v>0</v>
      </c>
      <c r="H104" s="125"/>
    </row>
    <row r="105" spans="2:8" ht="15.75" hidden="1">
      <c r="B105" s="175"/>
      <c r="C105" s="280"/>
      <c r="D105" s="289"/>
      <c r="E105" s="234"/>
      <c r="F105" s="155"/>
      <c r="G105" s="119">
        <f t="shared" si="3"/>
        <v>0</v>
      </c>
      <c r="H105" s="74"/>
    </row>
    <row r="106" spans="2:8" ht="15.75" hidden="1">
      <c r="B106" s="175"/>
      <c r="C106" s="280"/>
      <c r="D106" s="289"/>
      <c r="E106" s="234"/>
      <c r="F106" s="155"/>
      <c r="G106" s="119">
        <f t="shared" si="3"/>
        <v>0</v>
      </c>
      <c r="H106" s="74"/>
    </row>
    <row r="107" spans="2:8" ht="15.75" hidden="1">
      <c r="B107" s="175"/>
      <c r="C107" s="280"/>
      <c r="D107" s="289"/>
      <c r="E107" s="234"/>
      <c r="F107" s="155"/>
      <c r="G107" s="119">
        <f t="shared" si="3"/>
        <v>0</v>
      </c>
      <c r="H107" s="74"/>
    </row>
    <row r="108" spans="2:8" ht="15.75" hidden="1">
      <c r="B108" s="175"/>
      <c r="C108" s="91"/>
      <c r="D108" s="85"/>
      <c r="E108" s="234"/>
      <c r="F108" s="155"/>
      <c r="G108" s="119">
        <f t="shared" si="3"/>
        <v>0</v>
      </c>
      <c r="H108" s="74"/>
    </row>
    <row r="109" spans="2:8" ht="15.75" hidden="1">
      <c r="B109" s="175"/>
      <c r="C109" s="91"/>
      <c r="D109" s="85"/>
      <c r="E109" s="234"/>
      <c r="F109" s="155"/>
      <c r="G109" s="119">
        <f t="shared" si="3"/>
        <v>0</v>
      </c>
      <c r="H109" s="74"/>
    </row>
    <row r="110" spans="2:8" ht="16.5" hidden="1" thickBot="1">
      <c r="B110" s="175"/>
      <c r="C110" s="166"/>
      <c r="D110" s="291"/>
      <c r="E110" s="235"/>
      <c r="F110" s="236"/>
      <c r="G110" s="201">
        <f t="shared" si="3"/>
        <v>0</v>
      </c>
      <c r="H110" s="132"/>
    </row>
    <row r="111" spans="2:8" ht="16.5" hidden="1" thickBot="1">
      <c r="B111" s="176"/>
      <c r="C111" s="94" t="s">
        <v>91</v>
      </c>
      <c r="D111" s="81"/>
      <c r="E111" s="243"/>
      <c r="F111" s="257"/>
      <c r="G111" s="196">
        <f>SUM(G104:G110)</f>
        <v>0</v>
      </c>
      <c r="H111" s="199">
        <f>SUM(H104:H110)</f>
        <v>0</v>
      </c>
    </row>
    <row r="112" spans="2:8" ht="15.75" hidden="1">
      <c r="B112" s="6"/>
      <c r="C112" s="178"/>
      <c r="D112" s="179"/>
      <c r="E112" s="179"/>
      <c r="F112" s="180"/>
      <c r="G112" s="181"/>
      <c r="H112" s="181"/>
    </row>
    <row r="113" spans="2:8" ht="20.25" customHeight="1" hidden="1" thickBot="1">
      <c r="B113" s="6"/>
      <c r="C113" s="178" t="s">
        <v>268</v>
      </c>
      <c r="D113" s="215">
        <f>H111</f>
        <v>0</v>
      </c>
      <c r="E113" s="179"/>
      <c r="F113" s="180"/>
      <c r="G113" s="181"/>
      <c r="H113" s="181"/>
    </row>
    <row r="114" spans="2:8" ht="17.25" customHeight="1" hidden="1">
      <c r="B114" s="6"/>
      <c r="C114" s="211"/>
      <c r="D114" s="181"/>
      <c r="E114" s="181"/>
      <c r="F114" s="181"/>
      <c r="G114" s="210"/>
      <c r="H114" s="210"/>
    </row>
    <row r="115" spans="2:8" ht="15.75">
      <c r="B115" s="6"/>
      <c r="C115" s="178"/>
      <c r="D115" s="179"/>
      <c r="E115" s="179"/>
      <c r="F115" s="180"/>
      <c r="G115" s="181"/>
      <c r="H115" s="181"/>
    </row>
    <row r="116" spans="3:8" ht="23.25" customHeight="1">
      <c r="C116" s="835" t="s">
        <v>39</v>
      </c>
      <c r="D116" s="835"/>
      <c r="E116" s="835"/>
      <c r="F116" s="835"/>
      <c r="G116" s="835"/>
      <c r="H116" s="835"/>
    </row>
    <row r="117" spans="3:8" ht="11.25" customHeight="1" thickBot="1">
      <c r="C117" s="124"/>
      <c r="D117" s="124"/>
      <c r="E117" s="124"/>
      <c r="F117" s="124"/>
      <c r="G117" s="124"/>
      <c r="H117"/>
    </row>
    <row r="118" spans="2:8" ht="34.5" customHeight="1" thickBot="1">
      <c r="B118" s="107" t="s">
        <v>100</v>
      </c>
      <c r="C118" s="109" t="s">
        <v>84</v>
      </c>
      <c r="D118" s="45" t="s">
        <v>101</v>
      </c>
      <c r="E118" s="46" t="s">
        <v>165</v>
      </c>
      <c r="F118" s="188" t="s">
        <v>33</v>
      </c>
      <c r="G118" s="45" t="s">
        <v>166</v>
      </c>
      <c r="H118" s="47" t="s">
        <v>167</v>
      </c>
    </row>
    <row r="119" spans="2:8" ht="16.5" thickBot="1">
      <c r="B119" s="108">
        <v>1</v>
      </c>
      <c r="C119" s="110">
        <v>2</v>
      </c>
      <c r="D119" s="42">
        <v>3</v>
      </c>
      <c r="E119" s="43">
        <v>4</v>
      </c>
      <c r="F119" s="171">
        <v>5</v>
      </c>
      <c r="G119" s="42">
        <v>6</v>
      </c>
      <c r="H119" s="44">
        <v>7</v>
      </c>
    </row>
    <row r="120" spans="2:10" ht="52.5" customHeight="1">
      <c r="B120" s="843">
        <v>1</v>
      </c>
      <c r="C120" s="88" t="s">
        <v>40</v>
      </c>
      <c r="D120" s="810"/>
      <c r="E120" s="838"/>
      <c r="F120" s="840"/>
      <c r="G120" s="882"/>
      <c r="H120" s="884"/>
      <c r="I120" s="3"/>
      <c r="J120" s="3"/>
    </row>
    <row r="121" spans="2:10" ht="15.75" customHeight="1">
      <c r="B121" s="844"/>
      <c r="C121" s="151" t="s">
        <v>90</v>
      </c>
      <c r="D121" s="811"/>
      <c r="E121" s="839"/>
      <c r="F121" s="802"/>
      <c r="G121" s="883"/>
      <c r="H121" s="885"/>
      <c r="I121" s="3"/>
      <c r="J121" s="3"/>
    </row>
    <row r="122" spans="1:10" ht="15.75">
      <c r="A122" s="5"/>
      <c r="B122" s="844"/>
      <c r="C122" s="91" t="s">
        <v>318</v>
      </c>
      <c r="D122" s="195" t="s">
        <v>131</v>
      </c>
      <c r="E122" s="234">
        <v>1</v>
      </c>
      <c r="F122" s="133">
        <v>300</v>
      </c>
      <c r="G122" s="119">
        <f>F122*E122</f>
        <v>300</v>
      </c>
      <c r="H122" s="74"/>
      <c r="I122" s="3"/>
      <c r="J122" s="3"/>
    </row>
    <row r="123" spans="1:10" ht="15.75">
      <c r="A123" s="5"/>
      <c r="B123" s="844"/>
      <c r="C123" s="91" t="s">
        <v>251</v>
      </c>
      <c r="D123" s="194" t="s">
        <v>131</v>
      </c>
      <c r="E123" s="173">
        <v>1</v>
      </c>
      <c r="F123" s="127">
        <v>300</v>
      </c>
      <c r="G123" s="167">
        <f>F123*E123</f>
        <v>300</v>
      </c>
      <c r="H123" s="125"/>
      <c r="I123" s="3"/>
      <c r="J123" s="3"/>
    </row>
    <row r="124" spans="1:10" ht="15.75">
      <c r="A124" s="5"/>
      <c r="B124" s="844"/>
      <c r="C124" s="91"/>
      <c r="D124" s="194"/>
      <c r="E124" s="173"/>
      <c r="F124" s="127"/>
      <c r="G124" s="156">
        <f>F124*E124</f>
        <v>0</v>
      </c>
      <c r="H124" s="125"/>
      <c r="I124" s="3"/>
      <c r="J124" s="3"/>
    </row>
    <row r="125" spans="2:10" ht="16.5" thickBot="1">
      <c r="B125" s="845"/>
      <c r="C125" s="92" t="s">
        <v>91</v>
      </c>
      <c r="D125" s="260"/>
      <c r="E125" s="29"/>
      <c r="F125" s="132"/>
      <c r="G125" s="157">
        <f>SUM(G122:G124)</f>
        <v>600</v>
      </c>
      <c r="H125" s="79">
        <f>SUM(H122:H124)</f>
        <v>0</v>
      </c>
      <c r="I125" s="3"/>
      <c r="J125" s="3"/>
    </row>
    <row r="126" spans="2:8" ht="33" customHeight="1">
      <c r="B126" s="494">
        <v>2</v>
      </c>
      <c r="C126" s="88" t="s">
        <v>528</v>
      </c>
      <c r="D126" s="821"/>
      <c r="E126" s="878"/>
      <c r="F126" s="848"/>
      <c r="G126" s="753"/>
      <c r="H126" s="840"/>
    </row>
    <row r="127" spans="2:8" ht="18.75" customHeight="1">
      <c r="B127" s="175"/>
      <c r="C127" s="151" t="s">
        <v>90</v>
      </c>
      <c r="D127" s="798"/>
      <c r="E127" s="880"/>
      <c r="F127" s="849"/>
      <c r="G127" s="801"/>
      <c r="H127" s="802"/>
    </row>
    <row r="128" spans="2:8" ht="20.25" customHeight="1">
      <c r="B128" s="175"/>
      <c r="C128" s="403" t="s">
        <v>190</v>
      </c>
      <c r="D128" s="404"/>
      <c r="E128" s="173"/>
      <c r="F128" s="153"/>
      <c r="G128" s="148"/>
      <c r="H128" s="125"/>
    </row>
    <row r="129" spans="2:8" ht="15.75">
      <c r="B129" s="175"/>
      <c r="C129" s="90" t="s">
        <v>273</v>
      </c>
      <c r="D129" s="344" t="s">
        <v>296</v>
      </c>
      <c r="E129" s="326">
        <v>8</v>
      </c>
      <c r="F129" s="347">
        <v>150</v>
      </c>
      <c r="G129" s="119">
        <f aca="true" t="shared" si="4" ref="G129:G138">E129*F129</f>
        <v>1200</v>
      </c>
      <c r="H129" s="74"/>
    </row>
    <row r="130" spans="2:8" ht="16.5" customHeight="1">
      <c r="B130" s="175"/>
      <c r="C130" s="90" t="s">
        <v>378</v>
      </c>
      <c r="D130" s="344" t="s">
        <v>93</v>
      </c>
      <c r="E130" s="326">
        <v>100</v>
      </c>
      <c r="F130" s="347">
        <v>3</v>
      </c>
      <c r="G130" s="119">
        <f t="shared" si="4"/>
        <v>300</v>
      </c>
      <c r="H130" s="74"/>
    </row>
    <row r="131" spans="2:8" ht="17.25" customHeight="1">
      <c r="B131" s="175"/>
      <c r="C131" s="90" t="s">
        <v>379</v>
      </c>
      <c r="D131" s="344" t="s">
        <v>93</v>
      </c>
      <c r="E131" s="326">
        <v>2</v>
      </c>
      <c r="F131" s="347">
        <v>100</v>
      </c>
      <c r="G131" s="119">
        <f t="shared" si="4"/>
        <v>200</v>
      </c>
      <c r="H131" s="74"/>
    </row>
    <row r="132" spans="2:8" ht="16.5" customHeight="1">
      <c r="B132" s="175"/>
      <c r="C132" s="90" t="s">
        <v>380</v>
      </c>
      <c r="D132" s="344" t="s">
        <v>93</v>
      </c>
      <c r="E132" s="326">
        <v>1</v>
      </c>
      <c r="F132" s="347">
        <v>30</v>
      </c>
      <c r="G132" s="119">
        <f t="shared" si="4"/>
        <v>30</v>
      </c>
      <c r="H132" s="74"/>
    </row>
    <row r="133" spans="2:8" ht="17.25" customHeight="1">
      <c r="B133" s="175"/>
      <c r="C133" s="90" t="s">
        <v>274</v>
      </c>
      <c r="D133" s="344" t="s">
        <v>93</v>
      </c>
      <c r="E133" s="326">
        <v>40</v>
      </c>
      <c r="F133" s="347">
        <v>20</v>
      </c>
      <c r="G133" s="119">
        <f t="shared" si="4"/>
        <v>800</v>
      </c>
      <c r="H133" s="74"/>
    </row>
    <row r="134" spans="2:8" ht="16.5" customHeight="1">
      <c r="B134" s="175"/>
      <c r="C134" s="90" t="s">
        <v>313</v>
      </c>
      <c r="D134" s="344" t="s">
        <v>296</v>
      </c>
      <c r="E134" s="326">
        <v>4</v>
      </c>
      <c r="F134" s="347">
        <v>450</v>
      </c>
      <c r="G134" s="119">
        <f t="shared" si="4"/>
        <v>1800</v>
      </c>
      <c r="H134" s="74"/>
    </row>
    <row r="135" spans="2:8" ht="17.25" customHeight="1">
      <c r="B135" s="175"/>
      <c r="C135" s="90" t="s">
        <v>275</v>
      </c>
      <c r="D135" s="344" t="s">
        <v>93</v>
      </c>
      <c r="E135" s="326">
        <v>20</v>
      </c>
      <c r="F135" s="347">
        <v>5</v>
      </c>
      <c r="G135" s="119">
        <f t="shared" si="4"/>
        <v>100</v>
      </c>
      <c r="H135" s="74"/>
    </row>
    <row r="136" spans="2:8" ht="16.5" customHeight="1">
      <c r="B136" s="175"/>
      <c r="C136" s="90" t="s">
        <v>381</v>
      </c>
      <c r="D136" s="344" t="s">
        <v>93</v>
      </c>
      <c r="E136" s="326">
        <v>3</v>
      </c>
      <c r="F136" s="347">
        <v>20</v>
      </c>
      <c r="G136" s="119">
        <f t="shared" si="4"/>
        <v>60</v>
      </c>
      <c r="H136" s="74"/>
    </row>
    <row r="137" spans="2:8" ht="16.5" customHeight="1">
      <c r="B137" s="175"/>
      <c r="C137" s="90"/>
      <c r="D137" s="344"/>
      <c r="E137" s="326"/>
      <c r="F137" s="490"/>
      <c r="G137" s="119">
        <f t="shared" si="4"/>
        <v>0</v>
      </c>
      <c r="H137" s="74"/>
    </row>
    <row r="138" spans="2:8" ht="15.75">
      <c r="B138" s="175"/>
      <c r="C138" s="91"/>
      <c r="D138" s="85"/>
      <c r="E138" s="234"/>
      <c r="F138" s="155"/>
      <c r="G138" s="119">
        <f t="shared" si="4"/>
        <v>0</v>
      </c>
      <c r="H138" s="74"/>
    </row>
    <row r="139" spans="2:8" ht="16.5" thickBot="1">
      <c r="B139" s="495"/>
      <c r="C139" s="182" t="s">
        <v>91</v>
      </c>
      <c r="D139" s="496"/>
      <c r="E139" s="255"/>
      <c r="F139" s="245"/>
      <c r="G139" s="497">
        <f>SUM(G129:G138)</f>
        <v>4490</v>
      </c>
      <c r="H139" s="498">
        <f>SUM(H129:H138)</f>
        <v>0</v>
      </c>
    </row>
    <row r="140" spans="2:8" ht="24" customHeight="1">
      <c r="B140" s="264">
        <v>3</v>
      </c>
      <c r="C140" s="186" t="s">
        <v>191</v>
      </c>
      <c r="D140" s="86"/>
      <c r="E140" s="173"/>
      <c r="F140" s="153"/>
      <c r="G140" s="200"/>
      <c r="H140" s="198"/>
    </row>
    <row r="141" spans="2:11" ht="15.75">
      <c r="B141" s="175"/>
      <c r="C141" s="90" t="s">
        <v>41</v>
      </c>
      <c r="D141" s="326" t="s">
        <v>131</v>
      </c>
      <c r="E141" s="234">
        <v>120</v>
      </c>
      <c r="F141" s="155">
        <v>30</v>
      </c>
      <c r="G141" s="119">
        <f aca="true" t="shared" si="5" ref="G141:G148">E141*F141</f>
        <v>3600</v>
      </c>
      <c r="H141" s="74"/>
      <c r="K141" t="s">
        <v>20</v>
      </c>
    </row>
    <row r="142" spans="2:8" ht="15.75">
      <c r="B142" s="175"/>
      <c r="C142" s="90" t="s">
        <v>42</v>
      </c>
      <c r="D142" s="326" t="s">
        <v>131</v>
      </c>
      <c r="E142" s="234">
        <v>120</v>
      </c>
      <c r="F142" s="155">
        <v>15</v>
      </c>
      <c r="G142" s="119">
        <f t="shared" si="5"/>
        <v>1800</v>
      </c>
      <c r="H142" s="74"/>
    </row>
    <row r="143" spans="2:8" ht="15.75">
      <c r="B143" s="175"/>
      <c r="C143" s="280" t="s">
        <v>277</v>
      </c>
      <c r="D143" s="326" t="s">
        <v>131</v>
      </c>
      <c r="E143" s="234">
        <v>216</v>
      </c>
      <c r="F143" s="155">
        <v>13</v>
      </c>
      <c r="G143" s="119">
        <f t="shared" si="5"/>
        <v>2808</v>
      </c>
      <c r="H143" s="74"/>
    </row>
    <row r="144" spans="2:8" ht="17.25" customHeight="1">
      <c r="B144" s="175"/>
      <c r="C144" s="90" t="s">
        <v>43</v>
      </c>
      <c r="D144" s="326" t="s">
        <v>131</v>
      </c>
      <c r="E144" s="234">
        <v>24</v>
      </c>
      <c r="F144" s="155">
        <v>45</v>
      </c>
      <c r="G144" s="119">
        <f t="shared" si="5"/>
        <v>1080</v>
      </c>
      <c r="H144" s="74"/>
    </row>
    <row r="145" spans="2:8" ht="17.25" customHeight="1">
      <c r="B145" s="175"/>
      <c r="C145" s="90" t="s">
        <v>44</v>
      </c>
      <c r="D145" s="499" t="s">
        <v>131</v>
      </c>
      <c r="E145" s="234">
        <v>24</v>
      </c>
      <c r="F145" s="500">
        <v>160</v>
      </c>
      <c r="G145" s="119">
        <f t="shared" si="5"/>
        <v>3840</v>
      </c>
      <c r="H145" s="74"/>
    </row>
    <row r="146" spans="2:8" ht="15.75">
      <c r="B146" s="175"/>
      <c r="C146" s="280" t="s">
        <v>45</v>
      </c>
      <c r="D146" s="326" t="s">
        <v>131</v>
      </c>
      <c r="E146" s="234">
        <v>2</v>
      </c>
      <c r="F146" s="155">
        <v>560</v>
      </c>
      <c r="G146" s="119">
        <f t="shared" si="5"/>
        <v>1120</v>
      </c>
      <c r="H146" s="74"/>
    </row>
    <row r="147" spans="2:8" ht="17.25" customHeight="1">
      <c r="B147" s="175"/>
      <c r="C147" s="90" t="s">
        <v>28</v>
      </c>
      <c r="D147" s="326" t="s">
        <v>133</v>
      </c>
      <c r="E147" s="362">
        <v>48</v>
      </c>
      <c r="F147" s="155">
        <v>384</v>
      </c>
      <c r="G147" s="119">
        <f t="shared" si="5"/>
        <v>18432</v>
      </c>
      <c r="H147" s="74">
        <v>542</v>
      </c>
    </row>
    <row r="148" spans="2:8" ht="15.75">
      <c r="B148" s="175"/>
      <c r="C148" s="280" t="s">
        <v>46</v>
      </c>
      <c r="D148" s="326" t="s">
        <v>47</v>
      </c>
      <c r="E148" s="234">
        <v>40</v>
      </c>
      <c r="F148" s="155">
        <v>400</v>
      </c>
      <c r="G148" s="119">
        <f t="shared" si="5"/>
        <v>16000</v>
      </c>
      <c r="H148" s="74">
        <v>500</v>
      </c>
    </row>
    <row r="149" spans="2:8" ht="17.25" customHeight="1">
      <c r="B149" s="175"/>
      <c r="C149" s="90" t="s">
        <v>276</v>
      </c>
      <c r="D149" s="344" t="s">
        <v>134</v>
      </c>
      <c r="E149" s="326">
        <v>12</v>
      </c>
      <c r="F149" s="347">
        <v>40</v>
      </c>
      <c r="G149" s="331">
        <f aca="true" t="shared" si="6" ref="G149:G174">E149*F149</f>
        <v>480</v>
      </c>
      <c r="H149" s="74"/>
    </row>
    <row r="150" spans="2:8" ht="16.5" customHeight="1">
      <c r="B150" s="175"/>
      <c r="C150" s="90" t="s">
        <v>314</v>
      </c>
      <c r="D150" s="344" t="s">
        <v>93</v>
      </c>
      <c r="E150" s="326">
        <v>8</v>
      </c>
      <c r="F150" s="347">
        <v>60</v>
      </c>
      <c r="G150" s="331">
        <f t="shared" si="6"/>
        <v>480</v>
      </c>
      <c r="H150" s="74"/>
    </row>
    <row r="151" spans="2:8" ht="15.75">
      <c r="B151" s="175"/>
      <c r="C151" s="90" t="s">
        <v>140</v>
      </c>
      <c r="D151" s="344" t="s">
        <v>93</v>
      </c>
      <c r="E151" s="326">
        <v>2</v>
      </c>
      <c r="F151" s="347">
        <v>25</v>
      </c>
      <c r="G151" s="331">
        <f t="shared" si="6"/>
        <v>50</v>
      </c>
      <c r="H151" s="74"/>
    </row>
    <row r="152" spans="2:8" ht="16.5" customHeight="1">
      <c r="B152" s="175"/>
      <c r="C152" s="90" t="s">
        <v>315</v>
      </c>
      <c r="D152" s="344" t="s">
        <v>93</v>
      </c>
      <c r="E152" s="326">
        <v>2</v>
      </c>
      <c r="F152" s="347">
        <v>30</v>
      </c>
      <c r="G152" s="331">
        <f t="shared" si="6"/>
        <v>60</v>
      </c>
      <c r="H152" s="74"/>
    </row>
    <row r="153" spans="2:8" ht="15.75">
      <c r="B153" s="175"/>
      <c r="C153" s="90" t="s">
        <v>382</v>
      </c>
      <c r="D153" s="344" t="s">
        <v>93</v>
      </c>
      <c r="E153" s="326">
        <v>2</v>
      </c>
      <c r="F153" s="347">
        <v>500</v>
      </c>
      <c r="G153" s="331">
        <f t="shared" si="6"/>
        <v>1000</v>
      </c>
      <c r="H153" s="74"/>
    </row>
    <row r="154" spans="2:8" ht="15.75">
      <c r="B154" s="175"/>
      <c r="C154" s="90" t="s">
        <v>383</v>
      </c>
      <c r="D154" s="344" t="s">
        <v>93</v>
      </c>
      <c r="E154" s="326">
        <v>3</v>
      </c>
      <c r="F154" s="347">
        <v>400</v>
      </c>
      <c r="G154" s="331">
        <f t="shared" si="6"/>
        <v>1200</v>
      </c>
      <c r="H154" s="74"/>
    </row>
    <row r="155" spans="2:8" ht="17.25" customHeight="1">
      <c r="B155" s="175"/>
      <c r="C155" s="90" t="s">
        <v>384</v>
      </c>
      <c r="D155" s="344" t="s">
        <v>93</v>
      </c>
      <c r="E155" s="326">
        <v>3</v>
      </c>
      <c r="F155" s="347">
        <v>200</v>
      </c>
      <c r="G155" s="331">
        <f t="shared" si="6"/>
        <v>600</v>
      </c>
      <c r="H155" s="74"/>
    </row>
    <row r="156" spans="2:8" ht="15.75">
      <c r="B156" s="175"/>
      <c r="C156" s="90" t="s">
        <v>385</v>
      </c>
      <c r="D156" s="344" t="s">
        <v>93</v>
      </c>
      <c r="E156" s="326">
        <v>20</v>
      </c>
      <c r="F156" s="347">
        <v>25</v>
      </c>
      <c r="G156" s="331">
        <f t="shared" si="6"/>
        <v>500</v>
      </c>
      <c r="H156" s="74"/>
    </row>
    <row r="157" spans="2:8" ht="15.75">
      <c r="B157" s="175"/>
      <c r="C157" s="90" t="s">
        <v>386</v>
      </c>
      <c r="D157" s="344" t="s">
        <v>93</v>
      </c>
      <c r="E157" s="326">
        <v>20</v>
      </c>
      <c r="F157" s="347">
        <v>30</v>
      </c>
      <c r="G157" s="331">
        <f t="shared" si="6"/>
        <v>600</v>
      </c>
      <c r="H157" s="74"/>
    </row>
    <row r="158" spans="2:8" ht="16.5" customHeight="1">
      <c r="B158" s="175"/>
      <c r="C158" s="90" t="s">
        <v>387</v>
      </c>
      <c r="D158" s="344" t="s">
        <v>93</v>
      </c>
      <c r="E158" s="326">
        <v>20</v>
      </c>
      <c r="F158" s="347">
        <v>30</v>
      </c>
      <c r="G158" s="331">
        <f t="shared" si="6"/>
        <v>600</v>
      </c>
      <c r="H158" s="74"/>
    </row>
    <row r="159" spans="2:8" ht="15.75">
      <c r="B159" s="175"/>
      <c r="C159" s="90" t="s">
        <v>388</v>
      </c>
      <c r="D159" s="344" t="s">
        <v>93</v>
      </c>
      <c r="E159" s="326">
        <v>20</v>
      </c>
      <c r="F159" s="347">
        <v>30</v>
      </c>
      <c r="G159" s="331">
        <f t="shared" si="6"/>
        <v>600</v>
      </c>
      <c r="H159" s="74"/>
    </row>
    <row r="160" spans="2:8" ht="17.25" customHeight="1">
      <c r="B160" s="175"/>
      <c r="C160" s="90" t="s">
        <v>283</v>
      </c>
      <c r="D160" s="344" t="s">
        <v>93</v>
      </c>
      <c r="E160" s="326">
        <v>20</v>
      </c>
      <c r="F160" s="347">
        <v>30</v>
      </c>
      <c r="G160" s="331">
        <f t="shared" si="6"/>
        <v>600</v>
      </c>
      <c r="H160" s="74"/>
    </row>
    <row r="161" spans="2:8" ht="15.75">
      <c r="B161" s="175"/>
      <c r="C161" s="90" t="s">
        <v>389</v>
      </c>
      <c r="D161" s="344" t="s">
        <v>93</v>
      </c>
      <c r="E161" s="326">
        <v>3</v>
      </c>
      <c r="F161" s="347">
        <v>100</v>
      </c>
      <c r="G161" s="331">
        <f t="shared" si="6"/>
        <v>300</v>
      </c>
      <c r="H161" s="74"/>
    </row>
    <row r="162" spans="2:8" ht="17.25" customHeight="1">
      <c r="B162" s="175"/>
      <c r="C162" s="90" t="s">
        <v>390</v>
      </c>
      <c r="D162" s="344" t="s">
        <v>93</v>
      </c>
      <c r="E162" s="326">
        <v>3</v>
      </c>
      <c r="F162" s="347">
        <v>100</v>
      </c>
      <c r="G162" s="331">
        <f t="shared" si="6"/>
        <v>300</v>
      </c>
      <c r="H162" s="74"/>
    </row>
    <row r="163" spans="2:8" ht="15.75">
      <c r="B163" s="175"/>
      <c r="C163" s="90" t="s">
        <v>284</v>
      </c>
      <c r="D163" s="344" t="s">
        <v>93</v>
      </c>
      <c r="E163" s="326">
        <v>5</v>
      </c>
      <c r="F163" s="347">
        <v>200</v>
      </c>
      <c r="G163" s="331">
        <f t="shared" si="6"/>
        <v>1000</v>
      </c>
      <c r="H163" s="74"/>
    </row>
    <row r="164" spans="2:8" ht="16.5" customHeight="1">
      <c r="B164" s="175"/>
      <c r="C164" s="90" t="s">
        <v>391</v>
      </c>
      <c r="D164" s="344" t="s">
        <v>93</v>
      </c>
      <c r="E164" s="326">
        <v>5</v>
      </c>
      <c r="F164" s="347">
        <v>100</v>
      </c>
      <c r="G164" s="331">
        <f t="shared" si="6"/>
        <v>500</v>
      </c>
      <c r="H164" s="74"/>
    </row>
    <row r="165" spans="2:8" ht="17.25" customHeight="1">
      <c r="B165" s="175"/>
      <c r="C165" s="90" t="s">
        <v>392</v>
      </c>
      <c r="D165" s="344" t="s">
        <v>93</v>
      </c>
      <c r="E165" s="326">
        <v>3</v>
      </c>
      <c r="F165" s="347">
        <v>70</v>
      </c>
      <c r="G165" s="331">
        <f t="shared" si="6"/>
        <v>210</v>
      </c>
      <c r="H165" s="74"/>
    </row>
    <row r="166" spans="2:8" ht="15.75">
      <c r="B166" s="175"/>
      <c r="C166" s="90" t="s">
        <v>393</v>
      </c>
      <c r="D166" s="344" t="s">
        <v>93</v>
      </c>
      <c r="E166" s="326">
        <v>1</v>
      </c>
      <c r="F166" s="347">
        <v>200</v>
      </c>
      <c r="G166" s="331">
        <f t="shared" si="6"/>
        <v>200</v>
      </c>
      <c r="H166" s="74"/>
    </row>
    <row r="167" spans="2:8" ht="17.25" customHeight="1">
      <c r="B167" s="175"/>
      <c r="C167" s="90" t="s">
        <v>399</v>
      </c>
      <c r="D167" s="344" t="s">
        <v>93</v>
      </c>
      <c r="E167" s="326">
        <v>10</v>
      </c>
      <c r="F167" s="347">
        <v>250</v>
      </c>
      <c r="G167" s="331">
        <f t="shared" si="6"/>
        <v>2500</v>
      </c>
      <c r="H167" s="74"/>
    </row>
    <row r="168" spans="2:8" ht="15.75">
      <c r="B168" s="175"/>
      <c r="C168" s="90" t="s">
        <v>282</v>
      </c>
      <c r="D168" s="344" t="s">
        <v>93</v>
      </c>
      <c r="E168" s="326">
        <v>2</v>
      </c>
      <c r="F168" s="347">
        <v>150</v>
      </c>
      <c r="G168" s="331">
        <f t="shared" si="6"/>
        <v>300</v>
      </c>
      <c r="H168" s="74"/>
    </row>
    <row r="169" spans="2:8" ht="16.5" customHeight="1">
      <c r="B169" s="175"/>
      <c r="C169" s="90" t="s">
        <v>394</v>
      </c>
      <c r="D169" s="344" t="s">
        <v>93</v>
      </c>
      <c r="E169" s="326">
        <v>1</v>
      </c>
      <c r="F169" s="347">
        <v>200</v>
      </c>
      <c r="G169" s="331">
        <f t="shared" si="6"/>
        <v>200</v>
      </c>
      <c r="H169" s="74"/>
    </row>
    <row r="170" spans="2:8" ht="15.75">
      <c r="B170" s="175"/>
      <c r="C170" s="90" t="s">
        <v>395</v>
      </c>
      <c r="D170" s="344" t="s">
        <v>93</v>
      </c>
      <c r="E170" s="326">
        <v>3</v>
      </c>
      <c r="F170" s="347">
        <v>60</v>
      </c>
      <c r="G170" s="331">
        <f t="shared" si="6"/>
        <v>180</v>
      </c>
      <c r="H170" s="74"/>
    </row>
    <row r="171" spans="2:8" ht="15.75">
      <c r="B171" s="175"/>
      <c r="C171" s="90" t="s">
        <v>34</v>
      </c>
      <c r="D171" s="344" t="s">
        <v>131</v>
      </c>
      <c r="E171" s="234">
        <v>24</v>
      </c>
      <c r="F171" s="144">
        <v>12</v>
      </c>
      <c r="G171" s="119">
        <f>E171*F171</f>
        <v>288</v>
      </c>
      <c r="H171" s="125"/>
    </row>
    <row r="172" spans="2:8" ht="17.25" customHeight="1">
      <c r="B172" s="175"/>
      <c r="C172" s="388" t="s">
        <v>396</v>
      </c>
      <c r="D172" s="344"/>
      <c r="E172" s="326"/>
      <c r="F172" s="347"/>
      <c r="G172" s="331">
        <f t="shared" si="6"/>
        <v>0</v>
      </c>
      <c r="H172" s="74"/>
    </row>
    <row r="173" spans="2:8" ht="15.75">
      <c r="B173" s="175"/>
      <c r="C173" s="90" t="s">
        <v>397</v>
      </c>
      <c r="D173" s="344" t="s">
        <v>93</v>
      </c>
      <c r="E173" s="326">
        <v>5</v>
      </c>
      <c r="F173" s="347">
        <v>400</v>
      </c>
      <c r="G173" s="331">
        <f t="shared" si="6"/>
        <v>2000</v>
      </c>
      <c r="H173" s="74"/>
    </row>
    <row r="174" spans="2:8" ht="15.75">
      <c r="B174" s="175"/>
      <c r="C174" s="90" t="s">
        <v>398</v>
      </c>
      <c r="D174" s="344" t="s">
        <v>93</v>
      </c>
      <c r="E174" s="326">
        <v>2</v>
      </c>
      <c r="F174" s="347">
        <v>200</v>
      </c>
      <c r="G174" s="331">
        <f t="shared" si="6"/>
        <v>400</v>
      </c>
      <c r="H174" s="74"/>
    </row>
    <row r="175" spans="2:8" ht="15.75">
      <c r="B175" s="175"/>
      <c r="C175" s="91"/>
      <c r="D175" s="85"/>
      <c r="E175" s="234"/>
      <c r="F175" s="155"/>
      <c r="G175" s="119">
        <f>E175*F175</f>
        <v>0</v>
      </c>
      <c r="H175" s="74"/>
    </row>
    <row r="176" spans="2:8" ht="16.5" thickBot="1">
      <c r="B176" s="175"/>
      <c r="C176" s="182" t="s">
        <v>91</v>
      </c>
      <c r="D176" s="496"/>
      <c r="E176" s="255"/>
      <c r="F176" s="245"/>
      <c r="G176" s="497">
        <f>SUM(G141:G175)</f>
        <v>63828</v>
      </c>
      <c r="H176" s="498">
        <f>SUM(H141:H175)</f>
        <v>1042</v>
      </c>
    </row>
    <row r="177" spans="2:8" ht="16.5" thickBot="1">
      <c r="B177" s="176"/>
      <c r="C177" s="94" t="s">
        <v>49</v>
      </c>
      <c r="D177" s="81"/>
      <c r="E177" s="243"/>
      <c r="F177" s="257"/>
      <c r="G177" s="406">
        <f>G139+G176</f>
        <v>68318</v>
      </c>
      <c r="H177" s="197">
        <f>H125+H139+H176</f>
        <v>1042</v>
      </c>
    </row>
    <row r="178" ht="16.5" thickBot="1">
      <c r="B178" s="37"/>
    </row>
    <row r="179" spans="2:8" ht="20.25" customHeight="1" thickBot="1">
      <c r="B179" s="6"/>
      <c r="C179" s="178" t="s">
        <v>50</v>
      </c>
      <c r="D179" s="215">
        <f>H177</f>
        <v>1042</v>
      </c>
      <c r="E179" s="179"/>
      <c r="F179" s="180"/>
      <c r="G179" s="181"/>
      <c r="H179" s="181"/>
    </row>
    <row r="180" spans="2:8" ht="20.25" customHeight="1">
      <c r="B180" s="6"/>
      <c r="C180" s="178"/>
      <c r="D180" s="492"/>
      <c r="E180" s="179"/>
      <c r="F180" s="180"/>
      <c r="G180" s="181"/>
      <c r="H180" s="181"/>
    </row>
    <row r="181" spans="2:8" ht="20.25" customHeight="1">
      <c r="B181" s="6"/>
      <c r="C181" s="178"/>
      <c r="D181" s="492"/>
      <c r="E181" s="179"/>
      <c r="F181" s="180"/>
      <c r="G181" s="181"/>
      <c r="H181" s="181"/>
    </row>
    <row r="182" spans="3:8" ht="23.25" customHeight="1">
      <c r="C182" s="835" t="s">
        <v>51</v>
      </c>
      <c r="D182" s="835"/>
      <c r="E182" s="835"/>
      <c r="F182" s="835"/>
      <c r="G182" s="835"/>
      <c r="H182" s="835"/>
    </row>
    <row r="183" spans="3:8" ht="11.25" customHeight="1" thickBot="1">
      <c r="C183" s="124"/>
      <c r="D183" s="124"/>
      <c r="E183" s="124"/>
      <c r="F183" s="124"/>
      <c r="G183" s="124"/>
      <c r="H183"/>
    </row>
    <row r="184" spans="2:8" ht="34.5" customHeight="1" thickBot="1">
      <c r="B184" s="107" t="s">
        <v>100</v>
      </c>
      <c r="C184" s="109" t="s">
        <v>84</v>
      </c>
      <c r="D184" s="46" t="s">
        <v>194</v>
      </c>
      <c r="E184" s="46" t="s">
        <v>165</v>
      </c>
      <c r="F184" s="188" t="s">
        <v>195</v>
      </c>
      <c r="G184" s="45" t="s">
        <v>166</v>
      </c>
      <c r="H184" s="47" t="s">
        <v>167</v>
      </c>
    </row>
    <row r="185" spans="2:8" ht="16.5" thickBot="1">
      <c r="B185" s="203">
        <v>1</v>
      </c>
      <c r="C185" s="110">
        <v>2</v>
      </c>
      <c r="D185" s="43">
        <v>3</v>
      </c>
      <c r="E185" s="43">
        <v>4</v>
      </c>
      <c r="F185" s="171">
        <v>5</v>
      </c>
      <c r="G185" s="42">
        <v>6</v>
      </c>
      <c r="H185" s="44">
        <v>7</v>
      </c>
    </row>
    <row r="186" spans="2:8" ht="18.75" customHeight="1">
      <c r="B186" s="184"/>
      <c r="C186" s="191" t="s">
        <v>52</v>
      </c>
      <c r="D186" s="851"/>
      <c r="E186" s="853"/>
      <c r="F186" s="855"/>
      <c r="G186" s="857"/>
      <c r="H186" s="840"/>
    </row>
    <row r="187" spans="2:8" ht="17.25" customHeight="1">
      <c r="B187" s="185"/>
      <c r="C187" s="149" t="s">
        <v>196</v>
      </c>
      <c r="D187" s="852"/>
      <c r="E187" s="854"/>
      <c r="F187" s="856"/>
      <c r="G187" s="858"/>
      <c r="H187" s="802"/>
    </row>
    <row r="188" spans="2:9" ht="22.5" customHeight="1">
      <c r="B188" s="185"/>
      <c r="C188" s="381" t="s">
        <v>129</v>
      </c>
      <c r="D188" s="204" t="s">
        <v>197</v>
      </c>
      <c r="E188" s="133">
        <v>56.5</v>
      </c>
      <c r="F188" s="356">
        <v>7000</v>
      </c>
      <c r="G188" s="205">
        <f>E188*F188</f>
        <v>395500</v>
      </c>
      <c r="H188" s="74">
        <v>201273</v>
      </c>
      <c r="I188" s="389">
        <v>34.5</v>
      </c>
    </row>
    <row r="189" spans="2:8" ht="22.5" customHeight="1" thickBot="1">
      <c r="B189" s="185"/>
      <c r="C189" s="334" t="s">
        <v>130</v>
      </c>
      <c r="D189" s="206" t="s">
        <v>108</v>
      </c>
      <c r="E189" s="351">
        <v>5</v>
      </c>
      <c r="F189" s="357">
        <v>1700</v>
      </c>
      <c r="G189" s="207">
        <f>E189*F189</f>
        <v>8500</v>
      </c>
      <c r="H189" s="146"/>
    </row>
    <row r="190" spans="2:8" ht="21" customHeight="1" thickBot="1">
      <c r="B190" s="17"/>
      <c r="C190" s="209" t="s">
        <v>91</v>
      </c>
      <c r="D190" s="208"/>
      <c r="E190" s="256"/>
      <c r="F190" s="258"/>
      <c r="G190" s="196">
        <f>SUM(G188:G189)</f>
        <v>404000</v>
      </c>
      <c r="H190" s="199">
        <f>SUM(H188:H189)</f>
        <v>201273</v>
      </c>
    </row>
    <row r="191" spans="3:4" ht="16.5" thickBot="1">
      <c r="C191" s="14"/>
      <c r="D191" s="5"/>
    </row>
    <row r="192" spans="2:8" ht="20.25" customHeight="1" thickBot="1">
      <c r="B192" s="6"/>
      <c r="C192" s="178" t="s">
        <v>53</v>
      </c>
      <c r="D192" s="215">
        <f>H190</f>
        <v>201273</v>
      </c>
      <c r="E192" s="179"/>
      <c r="F192" s="180"/>
      <c r="G192" s="181"/>
      <c r="H192" s="181"/>
    </row>
    <row r="193" spans="2:8" ht="20.25" customHeight="1">
      <c r="B193" s="6"/>
      <c r="C193" s="178"/>
      <c r="D193" s="492"/>
      <c r="E193" s="179"/>
      <c r="F193" s="180"/>
      <c r="G193" s="181"/>
      <c r="H193" s="181"/>
    </row>
    <row r="194" ht="19.5" customHeight="1"/>
    <row r="195" spans="3:8" ht="23.25" customHeight="1">
      <c r="C195" s="835" t="s">
        <v>54</v>
      </c>
      <c r="D195" s="835"/>
      <c r="E195" s="835"/>
      <c r="F195" s="835"/>
      <c r="G195" s="835"/>
      <c r="H195" s="835"/>
    </row>
    <row r="196" spans="3:8" ht="11.25" customHeight="1" thickBot="1">
      <c r="C196" s="124"/>
      <c r="D196" s="124"/>
      <c r="E196" s="124"/>
      <c r="F196" s="124"/>
      <c r="G196" s="124"/>
      <c r="H196"/>
    </row>
    <row r="197" spans="2:8" ht="34.5" customHeight="1" thickBot="1">
      <c r="B197" s="107" t="s">
        <v>100</v>
      </c>
      <c r="C197" s="109" t="s">
        <v>84</v>
      </c>
      <c r="D197" s="45" t="s">
        <v>101</v>
      </c>
      <c r="E197" s="46" t="s">
        <v>165</v>
      </c>
      <c r="F197" s="188" t="s">
        <v>33</v>
      </c>
      <c r="G197" s="45" t="s">
        <v>166</v>
      </c>
      <c r="H197" s="47" t="s">
        <v>167</v>
      </c>
    </row>
    <row r="198" spans="2:8" ht="16.5" thickBot="1">
      <c r="B198" s="108">
        <v>1</v>
      </c>
      <c r="C198" s="110">
        <v>2</v>
      </c>
      <c r="D198" s="42">
        <v>3</v>
      </c>
      <c r="E198" s="43">
        <v>4</v>
      </c>
      <c r="F198" s="171">
        <v>5</v>
      </c>
      <c r="G198" s="42">
        <v>6</v>
      </c>
      <c r="H198" s="44">
        <v>7</v>
      </c>
    </row>
    <row r="199" spans="2:10" ht="36.75" customHeight="1">
      <c r="B199" s="843">
        <v>1</v>
      </c>
      <c r="C199" s="88" t="s">
        <v>55</v>
      </c>
      <c r="D199" s="810"/>
      <c r="E199" s="838"/>
      <c r="F199" s="848"/>
      <c r="G199" s="882"/>
      <c r="H199" s="884"/>
      <c r="I199" s="3"/>
      <c r="J199" s="3"/>
    </row>
    <row r="200" spans="2:10" ht="15.75" customHeight="1">
      <c r="B200" s="844"/>
      <c r="C200" s="151" t="s">
        <v>90</v>
      </c>
      <c r="D200" s="811"/>
      <c r="E200" s="839"/>
      <c r="F200" s="849"/>
      <c r="G200" s="883"/>
      <c r="H200" s="885"/>
      <c r="I200" s="3"/>
      <c r="J200" s="3"/>
    </row>
    <row r="201" spans="1:10" ht="15.75">
      <c r="A201" s="5"/>
      <c r="B201" s="844"/>
      <c r="C201" s="91" t="s">
        <v>56</v>
      </c>
      <c r="D201" s="195" t="s">
        <v>131</v>
      </c>
      <c r="E201" s="234">
        <v>12</v>
      </c>
      <c r="F201" s="155">
        <v>250</v>
      </c>
      <c r="G201" s="119">
        <f>F201*E201</f>
        <v>3000</v>
      </c>
      <c r="H201" s="74"/>
      <c r="I201" s="3"/>
      <c r="J201" s="3"/>
    </row>
    <row r="202" spans="1:10" ht="15.75">
      <c r="A202" s="5"/>
      <c r="B202" s="844"/>
      <c r="C202" s="91"/>
      <c r="D202" s="194"/>
      <c r="E202" s="173"/>
      <c r="F202" s="153"/>
      <c r="G202" s="156">
        <f>F202*E202</f>
        <v>0</v>
      </c>
      <c r="H202" s="125"/>
      <c r="I202" s="3"/>
      <c r="J202" s="3"/>
    </row>
    <row r="203" spans="1:10" ht="15.75">
      <c r="A203" s="5"/>
      <c r="B203" s="844"/>
      <c r="C203" s="91"/>
      <c r="D203" s="194"/>
      <c r="E203" s="173"/>
      <c r="F203" s="153"/>
      <c r="G203" s="156">
        <f>F203*E203</f>
        <v>0</v>
      </c>
      <c r="H203" s="125"/>
      <c r="I203" s="3"/>
      <c r="J203" s="3"/>
    </row>
    <row r="204" spans="2:10" ht="16.5" thickBot="1">
      <c r="B204" s="845"/>
      <c r="C204" s="92" t="s">
        <v>91</v>
      </c>
      <c r="D204" s="260"/>
      <c r="E204" s="29"/>
      <c r="F204" s="154"/>
      <c r="G204" s="157">
        <f>SUM(G201:G203)</f>
        <v>3000</v>
      </c>
      <c r="H204" s="79">
        <f>SUM(H201:H203)</f>
        <v>0</v>
      </c>
      <c r="I204" s="3"/>
      <c r="J204" s="3"/>
    </row>
    <row r="205" ht="16.5" thickBot="1"/>
    <row r="206" spans="2:8" ht="20.25" customHeight="1" thickBot="1">
      <c r="B206" s="6"/>
      <c r="C206" s="178" t="s">
        <v>57</v>
      </c>
      <c r="D206" s="215">
        <f>H204</f>
        <v>0</v>
      </c>
      <c r="E206" s="179"/>
      <c r="F206" s="180"/>
      <c r="G206" s="181"/>
      <c r="H206" s="181"/>
    </row>
    <row r="208" spans="2:8" ht="15" customHeight="1">
      <c r="B208" s="6"/>
      <c r="C208" s="178"/>
      <c r="D208" s="492"/>
      <c r="E208" s="179"/>
      <c r="F208" s="180"/>
      <c r="G208" s="181"/>
      <c r="H208" s="181"/>
    </row>
    <row r="209" spans="2:8" ht="15.75">
      <c r="B209" s="3" t="s">
        <v>557</v>
      </c>
      <c r="C209" s="411"/>
      <c r="D209" s="411"/>
      <c r="E209" s="411"/>
      <c r="F209" s="411"/>
      <c r="G209" s="411"/>
      <c r="H209"/>
    </row>
    <row r="210" spans="3:8" ht="15.75">
      <c r="C210" s="411"/>
      <c r="D210" s="411"/>
      <c r="E210" s="411"/>
      <c r="F210" s="411"/>
      <c r="G210" s="411"/>
      <c r="H210"/>
    </row>
    <row r="211" spans="3:8" ht="15.75">
      <c r="C211" s="411"/>
      <c r="D211" s="411"/>
      <c r="E211" s="411"/>
      <c r="F211" s="411"/>
      <c r="G211" s="411"/>
      <c r="H211"/>
    </row>
    <row r="212" spans="2:8" ht="15.75">
      <c r="B212" s="3" t="s">
        <v>558</v>
      </c>
      <c r="C212" s="434"/>
      <c r="D212" s="434"/>
      <c r="E212" s="434"/>
      <c r="F212" s="434"/>
      <c r="G212" s="434"/>
      <c r="H212"/>
    </row>
  </sheetData>
  <sheetProtection/>
  <mergeCells count="61">
    <mergeCell ref="C195:H195"/>
    <mergeCell ref="B199:B204"/>
    <mergeCell ref="D199:D200"/>
    <mergeCell ref="E199:E200"/>
    <mergeCell ref="F199:F200"/>
    <mergeCell ref="G199:G200"/>
    <mergeCell ref="H199:H200"/>
    <mergeCell ref="D126:D127"/>
    <mergeCell ref="G126:G127"/>
    <mergeCell ref="H126:H127"/>
    <mergeCell ref="F120:F121"/>
    <mergeCell ref="G120:G121"/>
    <mergeCell ref="H120:H121"/>
    <mergeCell ref="C46:H46"/>
    <mergeCell ref="C5:H5"/>
    <mergeCell ref="E126:E127"/>
    <mergeCell ref="F126:F127"/>
    <mergeCell ref="C98:H98"/>
    <mergeCell ref="D102:D103"/>
    <mergeCell ref="H102:H103"/>
    <mergeCell ref="E78:E79"/>
    <mergeCell ref="F78:F79"/>
    <mergeCell ref="F102:F103"/>
    <mergeCell ref="C59:H59"/>
    <mergeCell ref="D63:D64"/>
    <mergeCell ref="E63:E64"/>
    <mergeCell ref="F63:F64"/>
    <mergeCell ref="G63:G64"/>
    <mergeCell ref="H63:H64"/>
    <mergeCell ref="F1:I1"/>
    <mergeCell ref="B3:H3"/>
    <mergeCell ref="B4:H4"/>
    <mergeCell ref="H78:H79"/>
    <mergeCell ref="G9:G10"/>
    <mergeCell ref="H9:H10"/>
    <mergeCell ref="D9:D10"/>
    <mergeCell ref="E9:E10"/>
    <mergeCell ref="C74:H74"/>
    <mergeCell ref="F9:F10"/>
    <mergeCell ref="D78:D79"/>
    <mergeCell ref="G78:G79"/>
    <mergeCell ref="G102:G103"/>
    <mergeCell ref="C116:H116"/>
    <mergeCell ref="B120:B125"/>
    <mergeCell ref="D120:D121"/>
    <mergeCell ref="E120:E121"/>
    <mergeCell ref="E102:E103"/>
    <mergeCell ref="D48:F48"/>
    <mergeCell ref="D49:F49"/>
    <mergeCell ref="C50:C54"/>
    <mergeCell ref="D50:F50"/>
    <mergeCell ref="D51:F51"/>
    <mergeCell ref="D52:F52"/>
    <mergeCell ref="D53:F53"/>
    <mergeCell ref="D54:F54"/>
    <mergeCell ref="C182:H182"/>
    <mergeCell ref="D186:D187"/>
    <mergeCell ref="E186:E187"/>
    <mergeCell ref="F186:F187"/>
    <mergeCell ref="G186:G187"/>
    <mergeCell ref="H186:H187"/>
  </mergeCells>
  <printOptions/>
  <pageMargins left="0.72" right="0.1968503937007874" top="0.51" bottom="0.1968503937007874" header="0.5118110236220472" footer="0.28"/>
  <pageSetup horizontalDpi="600" verticalDpi="600" orientation="portrait" paperSize="9" scale="73" r:id="rId1"/>
  <rowBreaks count="3" manualBreakCount="3">
    <brk id="56" max="8" man="1"/>
    <brk id="131" max="8" man="1"/>
    <brk id="193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203"/>
  <sheetViews>
    <sheetView zoomScalePageLayoutView="0" workbookViewId="0" topLeftCell="A1">
      <selection activeCell="C11" sqref="C11:F13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37.00390625" style="0" customWidth="1"/>
    <col min="4" max="4" width="15.125" style="0" customWidth="1"/>
    <col min="5" max="5" width="14.75390625" style="0" customWidth="1"/>
    <col min="6" max="6" width="14.625" style="0" customWidth="1"/>
    <col min="7" max="7" width="15.00390625" style="0" customWidth="1"/>
    <col min="8" max="9" width="9.125" style="0" hidden="1" customWidth="1"/>
  </cols>
  <sheetData>
    <row r="1" spans="5:8" ht="83.25" customHeight="1">
      <c r="E1" s="759" t="s">
        <v>577</v>
      </c>
      <c r="F1" s="759"/>
      <c r="G1" s="759"/>
      <c r="H1" s="759"/>
    </row>
    <row r="2" spans="1:9" ht="15.75">
      <c r="A2" s="3"/>
      <c r="B2" s="748" t="s">
        <v>578</v>
      </c>
      <c r="C2" s="748"/>
      <c r="D2" s="748"/>
      <c r="E2" s="748"/>
      <c r="F2" s="748"/>
      <c r="G2" s="748"/>
      <c r="H2" s="748"/>
      <c r="I2" s="748"/>
    </row>
    <row r="3" spans="1:7" ht="15.75">
      <c r="A3" s="3"/>
      <c r="B3" s="3"/>
      <c r="C3" s="3"/>
      <c r="D3" s="3"/>
      <c r="E3" s="3"/>
      <c r="F3" s="3"/>
      <c r="G3" s="3"/>
    </row>
    <row r="4" spans="1:7" ht="36" customHeight="1">
      <c r="A4" s="3"/>
      <c r="B4" s="887" t="s">
        <v>58</v>
      </c>
      <c r="C4" s="887"/>
      <c r="D4" s="887"/>
      <c r="E4" s="887"/>
      <c r="F4" s="887"/>
      <c r="G4" s="887"/>
    </row>
    <row r="5" spans="1:8" ht="13.5" customHeight="1">
      <c r="A5" s="3"/>
      <c r="B5" s="9"/>
      <c r="C5" s="9"/>
      <c r="D5" s="9"/>
      <c r="E5" s="9"/>
      <c r="F5" s="9"/>
      <c r="G5" s="9"/>
      <c r="H5" s="3"/>
    </row>
    <row r="6" spans="1:8" ht="14.25" customHeight="1" thickBot="1">
      <c r="A6" s="3"/>
      <c r="B6" s="13"/>
      <c r="C6" s="748"/>
      <c r="D6" s="748"/>
      <c r="E6" s="748"/>
      <c r="F6" s="748"/>
      <c r="G6" s="3"/>
      <c r="H6" s="3"/>
    </row>
    <row r="7" spans="1:8" ht="48" customHeight="1" thickBot="1">
      <c r="A7" s="3"/>
      <c r="B7" s="107" t="s">
        <v>100</v>
      </c>
      <c r="C7" s="107" t="s">
        <v>84</v>
      </c>
      <c r="D7" s="45" t="s">
        <v>226</v>
      </c>
      <c r="E7" s="47" t="s">
        <v>177</v>
      </c>
      <c r="F7" s="129" t="s">
        <v>166</v>
      </c>
      <c r="G7" s="47" t="s">
        <v>167</v>
      </c>
      <c r="H7" s="3"/>
    </row>
    <row r="8" spans="1:8" ht="16.5" thickBot="1">
      <c r="A8" s="3"/>
      <c r="B8" s="108">
        <v>1</v>
      </c>
      <c r="C8" s="108">
        <v>2</v>
      </c>
      <c r="D8" s="42">
        <v>3</v>
      </c>
      <c r="E8" s="44">
        <v>4</v>
      </c>
      <c r="F8" s="131">
        <v>5</v>
      </c>
      <c r="G8" s="44">
        <v>6</v>
      </c>
      <c r="H8" s="3"/>
    </row>
    <row r="9" spans="1:13" ht="73.5" customHeight="1">
      <c r="A9" s="3"/>
      <c r="B9" s="843">
        <v>1</v>
      </c>
      <c r="C9" s="88" t="s">
        <v>59</v>
      </c>
      <c r="D9" s="821"/>
      <c r="E9" s="848"/>
      <c r="F9" s="753"/>
      <c r="G9" s="840"/>
      <c r="H9" s="3"/>
      <c r="I9" s="3"/>
      <c r="J9" s="886"/>
      <c r="K9" s="796"/>
      <c r="L9" s="796"/>
      <c r="M9" s="796"/>
    </row>
    <row r="10" spans="1:13" ht="18.75" customHeight="1">
      <c r="A10" s="3"/>
      <c r="B10" s="844"/>
      <c r="C10" s="151" t="s">
        <v>90</v>
      </c>
      <c r="D10" s="798"/>
      <c r="E10" s="849"/>
      <c r="F10" s="801"/>
      <c r="G10" s="802"/>
      <c r="H10" s="3"/>
      <c r="I10" s="3"/>
      <c r="J10" s="886"/>
      <c r="K10" s="796"/>
      <c r="L10" s="796"/>
      <c r="M10" s="796"/>
    </row>
    <row r="11" spans="1:10" ht="18" customHeight="1">
      <c r="A11" s="5"/>
      <c r="B11" s="844"/>
      <c r="C11" s="91" t="s">
        <v>603</v>
      </c>
      <c r="D11" s="86">
        <v>1</v>
      </c>
      <c r="E11" s="153">
        <v>650</v>
      </c>
      <c r="F11" s="156">
        <f>D11*E11</f>
        <v>650</v>
      </c>
      <c r="G11" s="125"/>
      <c r="H11" s="3"/>
      <c r="I11" s="3"/>
      <c r="J11" s="3"/>
    </row>
    <row r="12" spans="1:10" ht="18.75" customHeight="1">
      <c r="A12" s="5"/>
      <c r="B12" s="844"/>
      <c r="C12" s="91" t="s">
        <v>604</v>
      </c>
      <c r="D12" s="86">
        <v>1</v>
      </c>
      <c r="E12" s="153">
        <v>5000</v>
      </c>
      <c r="F12" s="156">
        <f>D12*E12</f>
        <v>5000</v>
      </c>
      <c r="G12" s="125"/>
      <c r="H12" s="3"/>
      <c r="I12" s="3"/>
      <c r="J12" s="3"/>
    </row>
    <row r="13" spans="1:10" ht="15.75">
      <c r="A13" s="5"/>
      <c r="B13" s="844"/>
      <c r="C13" s="91" t="s">
        <v>605</v>
      </c>
      <c r="D13" s="336">
        <v>1</v>
      </c>
      <c r="E13" s="337">
        <v>10500</v>
      </c>
      <c r="F13" s="480">
        <f>D13*E13</f>
        <v>10500</v>
      </c>
      <c r="G13" s="125"/>
      <c r="H13" s="3"/>
      <c r="I13" s="3"/>
      <c r="J13" s="3"/>
    </row>
    <row r="14" spans="1:10" ht="16.5" thickBot="1">
      <c r="A14" s="5"/>
      <c r="B14" s="844"/>
      <c r="C14" s="364"/>
      <c r="D14" s="501"/>
      <c r="E14" s="447"/>
      <c r="F14" s="156"/>
      <c r="G14" s="168"/>
      <c r="H14" s="3"/>
      <c r="I14" s="3"/>
      <c r="J14" s="3"/>
    </row>
    <row r="15" spans="1:10" ht="19.5" customHeight="1" thickBot="1">
      <c r="A15" s="3"/>
      <c r="B15" s="845"/>
      <c r="C15" s="94" t="s">
        <v>91</v>
      </c>
      <c r="D15" s="112"/>
      <c r="E15" s="118"/>
      <c r="F15" s="159">
        <f>SUM(F11:F14)</f>
        <v>16150</v>
      </c>
      <c r="G15" s="227">
        <f>SUM(G11:G14)</f>
        <v>0</v>
      </c>
      <c r="H15" s="3"/>
      <c r="I15" s="3"/>
      <c r="J15" s="3"/>
    </row>
    <row r="16" spans="1:10" ht="16.5" thickBot="1">
      <c r="A16" s="3"/>
      <c r="B16" s="3"/>
      <c r="C16" s="3"/>
      <c r="D16" s="3"/>
      <c r="E16" s="3"/>
      <c r="F16" s="3"/>
      <c r="G16" s="122"/>
      <c r="H16" s="3"/>
      <c r="I16" s="8"/>
      <c r="J16" s="8"/>
    </row>
    <row r="17" spans="1:10" ht="16.5" thickBot="1">
      <c r="A17" s="3"/>
      <c r="B17" s="3"/>
      <c r="C17" s="9" t="s">
        <v>60</v>
      </c>
      <c r="D17" s="36">
        <f>G15</f>
        <v>0</v>
      </c>
      <c r="E17" s="136"/>
      <c r="F17" s="3"/>
      <c r="G17" s="122"/>
      <c r="H17" s="3"/>
      <c r="I17" s="8"/>
      <c r="J17" s="8"/>
    </row>
    <row r="18" spans="1:10" ht="15.75">
      <c r="A18" s="3"/>
      <c r="B18" s="3"/>
      <c r="C18" s="9"/>
      <c r="D18" s="137"/>
      <c r="E18" s="136"/>
      <c r="F18" s="3"/>
      <c r="G18" s="122"/>
      <c r="H18" s="3"/>
      <c r="I18" s="8"/>
      <c r="J18" s="8"/>
    </row>
    <row r="19" spans="1:10" ht="15.75">
      <c r="A19" s="3"/>
      <c r="B19" s="850"/>
      <c r="C19" s="850"/>
      <c r="D19" s="850"/>
      <c r="E19" s="850"/>
      <c r="F19" s="850"/>
      <c r="G19" s="850"/>
      <c r="H19" s="3"/>
      <c r="I19" s="8"/>
      <c r="J19" s="8"/>
    </row>
    <row r="20" spans="1:7" ht="15.75">
      <c r="A20" s="3"/>
      <c r="B20" s="3" t="s">
        <v>557</v>
      </c>
      <c r="C20" s="411"/>
      <c r="D20" s="411"/>
      <c r="E20" s="411"/>
      <c r="F20" s="411"/>
      <c r="G20" s="411"/>
    </row>
    <row r="21" spans="1:7" ht="15.75">
      <c r="A21" s="3"/>
      <c r="B21" s="3"/>
      <c r="C21" s="411"/>
      <c r="D21" s="411"/>
      <c r="E21" s="411"/>
      <c r="F21" s="411"/>
      <c r="G21" s="411"/>
    </row>
    <row r="22" spans="1:7" ht="15.75">
      <c r="A22" s="3"/>
      <c r="B22" s="3"/>
      <c r="C22" s="411"/>
      <c r="D22" s="411"/>
      <c r="E22" s="411"/>
      <c r="F22" s="411"/>
      <c r="G22" s="411"/>
    </row>
    <row r="23" spans="1:7" ht="15.75">
      <c r="A23" s="3"/>
      <c r="B23" s="3" t="s">
        <v>558</v>
      </c>
      <c r="C23" s="434"/>
      <c r="D23" s="434"/>
      <c r="E23" s="434"/>
      <c r="F23" s="434"/>
      <c r="G23" s="434"/>
    </row>
    <row r="24" spans="1:8" ht="15.75">
      <c r="A24" s="3"/>
      <c r="B24" s="41"/>
      <c r="C24" s="39"/>
      <c r="D24" s="39"/>
      <c r="E24" s="39"/>
      <c r="F24" s="39"/>
      <c r="G24" s="39"/>
      <c r="H24" s="3"/>
    </row>
    <row r="25" spans="1:8" ht="15.75">
      <c r="A25" s="3"/>
      <c r="B25" s="40"/>
      <c r="C25" s="40"/>
      <c r="D25" s="40"/>
      <c r="E25" s="40"/>
      <c r="F25" s="40"/>
      <c r="G25" s="40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3"/>
      <c r="C29" s="3"/>
      <c r="D29" s="3"/>
      <c r="E29" s="3"/>
      <c r="F29" s="3"/>
      <c r="G29" s="3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  <row r="37" spans="1:8" ht="15.75">
      <c r="A37" s="3"/>
      <c r="B37" s="3"/>
      <c r="C37" s="3"/>
      <c r="D37" s="3"/>
      <c r="E37" s="3"/>
      <c r="F37" s="3"/>
      <c r="G37" s="3"/>
      <c r="H37" s="3"/>
    </row>
    <row r="38" spans="1:8" ht="15.75">
      <c r="A38" s="3"/>
      <c r="B38" s="3"/>
      <c r="C38" s="3"/>
      <c r="D38" s="3"/>
      <c r="E38" s="3"/>
      <c r="F38" s="3"/>
      <c r="G38" s="3"/>
      <c r="H38" s="3"/>
    </row>
    <row r="39" spans="1:8" ht="15.75">
      <c r="A39" s="3"/>
      <c r="B39" s="3"/>
      <c r="C39" s="3"/>
      <c r="D39" s="3"/>
      <c r="E39" s="3"/>
      <c r="F39" s="3"/>
      <c r="G39" s="3"/>
      <c r="H39" s="3"/>
    </row>
    <row r="40" spans="1:8" ht="15.75">
      <c r="A40" s="3"/>
      <c r="B40" s="3"/>
      <c r="C40" s="3"/>
      <c r="D40" s="3"/>
      <c r="E40" s="3"/>
      <c r="F40" s="3"/>
      <c r="G40" s="3"/>
      <c r="H40" s="3"/>
    </row>
    <row r="41" spans="1:8" ht="15.75">
      <c r="A41" s="3"/>
      <c r="B41" s="3"/>
      <c r="C41" s="3"/>
      <c r="D41" s="3"/>
      <c r="E41" s="3"/>
      <c r="F41" s="3"/>
      <c r="G41" s="3"/>
      <c r="H41" s="3"/>
    </row>
    <row r="42" spans="1:8" ht="15.75">
      <c r="A42" s="3"/>
      <c r="B42" s="3"/>
      <c r="C42" s="3"/>
      <c r="D42" s="3"/>
      <c r="E42" s="3"/>
      <c r="F42" s="3"/>
      <c r="G42" s="3"/>
      <c r="H42" s="3"/>
    </row>
    <row r="43" spans="1:8" ht="15.75">
      <c r="A43" s="3"/>
      <c r="B43" s="3"/>
      <c r="C43" s="3"/>
      <c r="D43" s="3"/>
      <c r="E43" s="3"/>
      <c r="F43" s="3"/>
      <c r="G43" s="3"/>
      <c r="H43" s="3"/>
    </row>
    <row r="44" spans="1:8" ht="15.75">
      <c r="A44" s="3"/>
      <c r="B44" s="3"/>
      <c r="C44" s="3"/>
      <c r="D44" s="3"/>
      <c r="E44" s="3"/>
      <c r="F44" s="3"/>
      <c r="G44" s="3"/>
      <c r="H44" s="3"/>
    </row>
    <row r="45" spans="1:8" ht="15.75">
      <c r="A45" s="3"/>
      <c r="B45" s="3"/>
      <c r="C45" s="3"/>
      <c r="D45" s="3"/>
      <c r="E45" s="3"/>
      <c r="F45" s="3"/>
      <c r="G45" s="3"/>
      <c r="H45" s="3"/>
    </row>
    <row r="46" spans="1:8" ht="15.75">
      <c r="A46" s="3"/>
      <c r="B46" s="3"/>
      <c r="C46" s="3"/>
      <c r="D46" s="3"/>
      <c r="E46" s="3"/>
      <c r="F46" s="3"/>
      <c r="G46" s="3"/>
      <c r="H46" s="3"/>
    </row>
    <row r="47" spans="1:8" ht="15.75">
      <c r="A47" s="3"/>
      <c r="B47" s="3"/>
      <c r="C47" s="3"/>
      <c r="D47" s="3"/>
      <c r="E47" s="3"/>
      <c r="F47" s="3"/>
      <c r="G47" s="3"/>
      <c r="H47" s="3"/>
    </row>
    <row r="48" spans="1:8" ht="15.75">
      <c r="A48" s="3"/>
      <c r="B48" s="3"/>
      <c r="C48" s="3"/>
      <c r="D48" s="3"/>
      <c r="E48" s="3"/>
      <c r="F48" s="3"/>
      <c r="G48" s="3"/>
      <c r="H48" s="3"/>
    </row>
    <row r="49" spans="1:8" ht="15.75">
      <c r="A49" s="3"/>
      <c r="B49" s="3"/>
      <c r="C49" s="3"/>
      <c r="D49" s="3"/>
      <c r="E49" s="3"/>
      <c r="F49" s="3"/>
      <c r="G49" s="3"/>
      <c r="H49" s="3"/>
    </row>
    <row r="50" spans="1:8" ht="15.75">
      <c r="A50" s="3"/>
      <c r="B50" s="3"/>
      <c r="C50" s="3"/>
      <c r="D50" s="3"/>
      <c r="E50" s="3"/>
      <c r="F50" s="3"/>
      <c r="G50" s="3"/>
      <c r="H50" s="3"/>
    </row>
    <row r="51" spans="1:8" ht="15.75">
      <c r="A51" s="3"/>
      <c r="B51" s="3"/>
      <c r="C51" s="3"/>
      <c r="D51" s="3"/>
      <c r="E51" s="3"/>
      <c r="F51" s="3"/>
      <c r="G51" s="3"/>
      <c r="H51" s="3"/>
    </row>
    <row r="52" spans="1:8" ht="15.75">
      <c r="A52" s="3"/>
      <c r="B52" s="3"/>
      <c r="C52" s="3"/>
      <c r="D52" s="3"/>
      <c r="E52" s="3"/>
      <c r="F52" s="3"/>
      <c r="G52" s="3"/>
      <c r="H52" s="3"/>
    </row>
    <row r="53" spans="1:8" ht="15.75">
      <c r="A53" s="3"/>
      <c r="B53" s="3"/>
      <c r="C53" s="3"/>
      <c r="D53" s="3"/>
      <c r="E53" s="3"/>
      <c r="F53" s="3"/>
      <c r="G53" s="3"/>
      <c r="H53" s="3"/>
    </row>
    <row r="54" spans="1:8" ht="15.75">
      <c r="A54" s="3"/>
      <c r="B54" s="3"/>
      <c r="C54" s="3"/>
      <c r="D54" s="3"/>
      <c r="E54" s="3"/>
      <c r="F54" s="3"/>
      <c r="G54" s="3"/>
      <c r="H54" s="3"/>
    </row>
    <row r="55" spans="1:8" ht="15.75">
      <c r="A55" s="3"/>
      <c r="B55" s="3"/>
      <c r="C55" s="3"/>
      <c r="D55" s="3"/>
      <c r="E55" s="3"/>
      <c r="F55" s="3"/>
      <c r="G55" s="3"/>
      <c r="H55" s="3"/>
    </row>
    <row r="56" spans="1:8" ht="15.75">
      <c r="A56" s="3"/>
      <c r="B56" s="3"/>
      <c r="C56" s="3"/>
      <c r="D56" s="3"/>
      <c r="E56" s="3"/>
      <c r="F56" s="3"/>
      <c r="G56" s="3"/>
      <c r="H56" s="3"/>
    </row>
    <row r="57" spans="1:8" ht="15.75">
      <c r="A57" s="3"/>
      <c r="B57" s="3"/>
      <c r="C57" s="3"/>
      <c r="D57" s="3"/>
      <c r="E57" s="3"/>
      <c r="F57" s="3"/>
      <c r="G57" s="3"/>
      <c r="H57" s="3"/>
    </row>
    <row r="58" spans="1:8" ht="15.75">
      <c r="A58" s="3"/>
      <c r="B58" s="3"/>
      <c r="C58" s="3"/>
      <c r="D58" s="3"/>
      <c r="E58" s="3"/>
      <c r="F58" s="3"/>
      <c r="G58" s="3"/>
      <c r="H58" s="3"/>
    </row>
    <row r="59" spans="1:8" ht="15.75">
      <c r="A59" s="3"/>
      <c r="B59" s="3"/>
      <c r="C59" s="3"/>
      <c r="D59" s="3"/>
      <c r="E59" s="3"/>
      <c r="F59" s="3"/>
      <c r="G59" s="3"/>
      <c r="H59" s="3"/>
    </row>
    <row r="60" spans="1:8" ht="15.75">
      <c r="A60" s="3"/>
      <c r="B60" s="3"/>
      <c r="C60" s="3"/>
      <c r="D60" s="3"/>
      <c r="E60" s="3"/>
      <c r="F60" s="3"/>
      <c r="G60" s="3"/>
      <c r="H60" s="3"/>
    </row>
    <row r="61" spans="1:8" ht="15.75">
      <c r="A61" s="3"/>
      <c r="B61" s="3"/>
      <c r="C61" s="3"/>
      <c r="D61" s="3"/>
      <c r="E61" s="3"/>
      <c r="F61" s="3"/>
      <c r="G61" s="3"/>
      <c r="H61" s="3"/>
    </row>
    <row r="62" spans="1:8" ht="15.75">
      <c r="A62" s="3"/>
      <c r="B62" s="3"/>
      <c r="C62" s="3"/>
      <c r="D62" s="3"/>
      <c r="E62" s="3"/>
      <c r="F62" s="3"/>
      <c r="G62" s="3"/>
      <c r="H62" s="3"/>
    </row>
    <row r="63" spans="1:8" ht="15.75">
      <c r="A63" s="3"/>
      <c r="B63" s="3"/>
      <c r="C63" s="3"/>
      <c r="D63" s="3"/>
      <c r="E63" s="3"/>
      <c r="F63" s="3"/>
      <c r="G63" s="3"/>
      <c r="H63" s="3"/>
    </row>
    <row r="64" spans="1:8" ht="15.75">
      <c r="A64" s="3"/>
      <c r="B64" s="3"/>
      <c r="C64" s="3"/>
      <c r="D64" s="3"/>
      <c r="E64" s="3"/>
      <c r="F64" s="3"/>
      <c r="G64" s="3"/>
      <c r="H64" s="3"/>
    </row>
    <row r="65" spans="1:8" ht="15.75">
      <c r="A65" s="3"/>
      <c r="B65" s="3"/>
      <c r="C65" s="3"/>
      <c r="D65" s="3"/>
      <c r="E65" s="3"/>
      <c r="F65" s="3"/>
      <c r="G65" s="3"/>
      <c r="H65" s="3"/>
    </row>
    <row r="66" spans="1:8" ht="15.75">
      <c r="A66" s="3"/>
      <c r="B66" s="3"/>
      <c r="C66" s="3"/>
      <c r="D66" s="3"/>
      <c r="E66" s="3"/>
      <c r="F66" s="3"/>
      <c r="G66" s="3"/>
      <c r="H66" s="3"/>
    </row>
    <row r="67" spans="1:8" ht="15.75">
      <c r="A67" s="3"/>
      <c r="B67" s="3"/>
      <c r="C67" s="3"/>
      <c r="D67" s="3"/>
      <c r="E67" s="3"/>
      <c r="F67" s="3"/>
      <c r="G67" s="3"/>
      <c r="H67" s="3"/>
    </row>
    <row r="68" spans="1:8" ht="15.75">
      <c r="A68" s="3"/>
      <c r="B68" s="3"/>
      <c r="C68" s="3"/>
      <c r="D68" s="3"/>
      <c r="E68" s="3"/>
      <c r="F68" s="3"/>
      <c r="G68" s="3"/>
      <c r="H68" s="3"/>
    </row>
    <row r="69" spans="1:8" ht="15.75">
      <c r="A69" s="3"/>
      <c r="B69" s="3"/>
      <c r="C69" s="3"/>
      <c r="D69" s="3"/>
      <c r="E69" s="3"/>
      <c r="F69" s="3"/>
      <c r="G69" s="3"/>
      <c r="H69" s="3"/>
    </row>
    <row r="70" spans="1:8" ht="15.75">
      <c r="A70" s="3"/>
      <c r="B70" s="3"/>
      <c r="C70" s="3"/>
      <c r="D70" s="3"/>
      <c r="E70" s="3"/>
      <c r="F70" s="3"/>
      <c r="G70" s="3"/>
      <c r="H70" s="3"/>
    </row>
    <row r="71" spans="1:8" ht="15.75">
      <c r="A71" s="3"/>
      <c r="B71" s="3"/>
      <c r="C71" s="3"/>
      <c r="D71" s="3"/>
      <c r="E71" s="3"/>
      <c r="F71" s="3"/>
      <c r="G71" s="3"/>
      <c r="H71" s="3"/>
    </row>
    <row r="72" spans="1:8" ht="15.75">
      <c r="A72" s="3"/>
      <c r="B72" s="3"/>
      <c r="C72" s="3"/>
      <c r="D72" s="3"/>
      <c r="E72" s="3"/>
      <c r="F72" s="3"/>
      <c r="G72" s="3"/>
      <c r="H72" s="3"/>
    </row>
    <row r="73" spans="1:8" ht="15.75">
      <c r="A73" s="3"/>
      <c r="B73" s="3"/>
      <c r="C73" s="3"/>
      <c r="D73" s="3"/>
      <c r="E73" s="3"/>
      <c r="F73" s="3"/>
      <c r="G73" s="3"/>
      <c r="H73" s="3"/>
    </row>
    <row r="74" spans="1:8" ht="15.75">
      <c r="A74" s="3"/>
      <c r="B74" s="3"/>
      <c r="C74" s="3"/>
      <c r="D74" s="3"/>
      <c r="E74" s="3"/>
      <c r="F74" s="3"/>
      <c r="G74" s="3"/>
      <c r="H74" s="3"/>
    </row>
    <row r="75" spans="1:8" ht="15.75">
      <c r="A75" s="3"/>
      <c r="B75" s="3"/>
      <c r="C75" s="3"/>
      <c r="D75" s="3"/>
      <c r="E75" s="3"/>
      <c r="F75" s="3"/>
      <c r="G75" s="3"/>
      <c r="H75" s="3"/>
    </row>
    <row r="76" spans="1:8" ht="15.75">
      <c r="A76" s="3"/>
      <c r="B76" s="3"/>
      <c r="C76" s="3"/>
      <c r="D76" s="3"/>
      <c r="E76" s="3"/>
      <c r="F76" s="3"/>
      <c r="G76" s="3"/>
      <c r="H76" s="3"/>
    </row>
    <row r="77" spans="1:8" ht="15.75">
      <c r="A77" s="3"/>
      <c r="B77" s="3"/>
      <c r="C77" s="3"/>
      <c r="D77" s="3"/>
      <c r="E77" s="3"/>
      <c r="F77" s="3"/>
      <c r="G77" s="3"/>
      <c r="H77" s="3"/>
    </row>
    <row r="78" spans="1:8" ht="15.75">
      <c r="A78" s="3"/>
      <c r="B78" s="3"/>
      <c r="C78" s="3"/>
      <c r="D78" s="3"/>
      <c r="E78" s="3"/>
      <c r="F78" s="3"/>
      <c r="G78" s="3"/>
      <c r="H78" s="3"/>
    </row>
    <row r="79" spans="1:8" ht="15.75">
      <c r="A79" s="3"/>
      <c r="B79" s="3"/>
      <c r="C79" s="3"/>
      <c r="D79" s="3"/>
      <c r="E79" s="3"/>
      <c r="F79" s="3"/>
      <c r="G79" s="3"/>
      <c r="H79" s="3"/>
    </row>
    <row r="80" spans="1:8" ht="15.75">
      <c r="A80" s="3"/>
      <c r="B80" s="3"/>
      <c r="C80" s="3"/>
      <c r="D80" s="3"/>
      <c r="E80" s="3"/>
      <c r="F80" s="3"/>
      <c r="G80" s="3"/>
      <c r="H80" s="3"/>
    </row>
    <row r="81" spans="1:8" ht="15.75">
      <c r="A81" s="3"/>
      <c r="B81" s="3"/>
      <c r="C81" s="3"/>
      <c r="D81" s="3"/>
      <c r="E81" s="3"/>
      <c r="F81" s="3"/>
      <c r="G81" s="3"/>
      <c r="H81" s="3"/>
    </row>
    <row r="82" spans="1:8" ht="15.75">
      <c r="A82" s="3"/>
      <c r="B82" s="3"/>
      <c r="C82" s="3"/>
      <c r="D82" s="3"/>
      <c r="E82" s="3"/>
      <c r="F82" s="3"/>
      <c r="G82" s="3"/>
      <c r="H82" s="3"/>
    </row>
    <row r="83" spans="1:8" ht="15.75">
      <c r="A83" s="3"/>
      <c r="B83" s="3"/>
      <c r="C83" s="3"/>
      <c r="D83" s="3"/>
      <c r="E83" s="3"/>
      <c r="F83" s="3"/>
      <c r="G83" s="3"/>
      <c r="H83" s="3"/>
    </row>
    <row r="84" spans="1:8" ht="15.75">
      <c r="A84" s="3"/>
      <c r="B84" s="3"/>
      <c r="C84" s="3"/>
      <c r="D84" s="3"/>
      <c r="E84" s="3"/>
      <c r="F84" s="3"/>
      <c r="G84" s="3"/>
      <c r="H84" s="3"/>
    </row>
    <row r="85" spans="1:8" ht="15.75">
      <c r="A85" s="3"/>
      <c r="B85" s="3"/>
      <c r="C85" s="3"/>
      <c r="D85" s="3"/>
      <c r="E85" s="3"/>
      <c r="F85" s="3"/>
      <c r="G85" s="3"/>
      <c r="H85" s="3"/>
    </row>
    <row r="86" spans="1:8" ht="15.75">
      <c r="A86" s="3"/>
      <c r="B86" s="3"/>
      <c r="C86" s="3"/>
      <c r="D86" s="3"/>
      <c r="E86" s="3"/>
      <c r="F86" s="3"/>
      <c r="G86" s="3"/>
      <c r="H86" s="3"/>
    </row>
    <row r="87" spans="1:8" ht="15.75">
      <c r="A87" s="3"/>
      <c r="B87" s="3"/>
      <c r="C87" s="3"/>
      <c r="D87" s="3"/>
      <c r="E87" s="3"/>
      <c r="F87" s="3"/>
      <c r="G87" s="3"/>
      <c r="H87" s="3"/>
    </row>
    <row r="88" spans="1:8" ht="15.75">
      <c r="A88" s="3"/>
      <c r="B88" s="3"/>
      <c r="C88" s="3"/>
      <c r="D88" s="3"/>
      <c r="E88" s="3"/>
      <c r="F88" s="3"/>
      <c r="G88" s="3"/>
      <c r="H88" s="3"/>
    </row>
    <row r="89" spans="1:8" ht="15.75">
      <c r="A89" s="3"/>
      <c r="B89" s="3"/>
      <c r="C89" s="3"/>
      <c r="D89" s="3"/>
      <c r="E89" s="3"/>
      <c r="F89" s="3"/>
      <c r="G89" s="3"/>
      <c r="H89" s="3"/>
    </row>
    <row r="90" spans="1:8" ht="15.75">
      <c r="A90" s="3"/>
      <c r="B90" s="3"/>
      <c r="C90" s="3"/>
      <c r="D90" s="3"/>
      <c r="E90" s="3"/>
      <c r="F90" s="3"/>
      <c r="G90" s="3"/>
      <c r="H90" s="3"/>
    </row>
    <row r="91" spans="1:8" ht="15.75">
      <c r="A91" s="3"/>
      <c r="B91" s="3"/>
      <c r="C91" s="3"/>
      <c r="D91" s="3"/>
      <c r="E91" s="3"/>
      <c r="F91" s="3"/>
      <c r="G91" s="3"/>
      <c r="H91" s="3"/>
    </row>
    <row r="92" spans="1:8" ht="15.75">
      <c r="A92" s="3"/>
      <c r="B92" s="3"/>
      <c r="C92" s="3"/>
      <c r="D92" s="3"/>
      <c r="E92" s="3"/>
      <c r="F92" s="3"/>
      <c r="G92" s="3"/>
      <c r="H92" s="3"/>
    </row>
    <row r="93" spans="1:8" ht="15.75">
      <c r="A93" s="3"/>
      <c r="B93" s="3"/>
      <c r="C93" s="3"/>
      <c r="D93" s="3"/>
      <c r="E93" s="3"/>
      <c r="F93" s="3"/>
      <c r="G93" s="3"/>
      <c r="H93" s="3"/>
    </row>
    <row r="94" spans="1:8" ht="15.75">
      <c r="A94" s="3"/>
      <c r="B94" s="3"/>
      <c r="C94" s="3"/>
      <c r="D94" s="3"/>
      <c r="E94" s="3"/>
      <c r="F94" s="3"/>
      <c r="G94" s="3"/>
      <c r="H94" s="3"/>
    </row>
    <row r="95" spans="1:8" ht="15.75">
      <c r="A95" s="3"/>
      <c r="B95" s="3"/>
      <c r="C95" s="3"/>
      <c r="D95" s="3"/>
      <c r="E95" s="3"/>
      <c r="F95" s="3"/>
      <c r="G95" s="3"/>
      <c r="H95" s="3"/>
    </row>
    <row r="96" spans="1:8" ht="15.75">
      <c r="A96" s="3"/>
      <c r="B96" s="3"/>
      <c r="C96" s="3"/>
      <c r="D96" s="3"/>
      <c r="E96" s="3"/>
      <c r="F96" s="3"/>
      <c r="G96" s="3"/>
      <c r="H96" s="3"/>
    </row>
    <row r="97" spans="1:8" ht="15.75">
      <c r="A97" s="3"/>
      <c r="B97" s="3"/>
      <c r="C97" s="3"/>
      <c r="D97" s="3"/>
      <c r="E97" s="3"/>
      <c r="F97" s="3"/>
      <c r="G97" s="3"/>
      <c r="H97" s="3"/>
    </row>
    <row r="98" spans="1:8" ht="15.75">
      <c r="A98" s="3"/>
      <c r="B98" s="3"/>
      <c r="C98" s="3"/>
      <c r="D98" s="3"/>
      <c r="E98" s="3"/>
      <c r="F98" s="3"/>
      <c r="G98" s="3"/>
      <c r="H98" s="3"/>
    </row>
    <row r="99" spans="1:8" ht="15.75">
      <c r="A99" s="3"/>
      <c r="B99" s="3"/>
      <c r="C99" s="3"/>
      <c r="D99" s="3"/>
      <c r="E99" s="3"/>
      <c r="F99" s="3"/>
      <c r="G99" s="3"/>
      <c r="H99" s="3"/>
    </row>
    <row r="100" spans="1:8" ht="15.75">
      <c r="A100" s="3"/>
      <c r="B100" s="3"/>
      <c r="C100" s="3"/>
      <c r="D100" s="3"/>
      <c r="E100" s="3"/>
      <c r="F100" s="3"/>
      <c r="G100" s="3"/>
      <c r="H100" s="3"/>
    </row>
    <row r="101" spans="1:8" ht="15.75">
      <c r="A101" s="3"/>
      <c r="B101" s="3"/>
      <c r="C101" s="3"/>
      <c r="D101" s="3"/>
      <c r="E101" s="3"/>
      <c r="F101" s="3"/>
      <c r="G101" s="3"/>
      <c r="H101" s="3"/>
    </row>
    <row r="102" spans="1:8" ht="15.75">
      <c r="A102" s="3"/>
      <c r="B102" s="3"/>
      <c r="C102" s="3"/>
      <c r="D102" s="3"/>
      <c r="E102" s="3"/>
      <c r="F102" s="3"/>
      <c r="G102" s="3"/>
      <c r="H102" s="3"/>
    </row>
    <row r="103" spans="1:8" ht="15.75">
      <c r="A103" s="3"/>
      <c r="B103" s="3"/>
      <c r="C103" s="3"/>
      <c r="D103" s="3"/>
      <c r="E103" s="3"/>
      <c r="F103" s="3"/>
      <c r="G103" s="3"/>
      <c r="H103" s="3"/>
    </row>
    <row r="104" spans="1:8" ht="15.75">
      <c r="A104" s="3"/>
      <c r="B104" s="3"/>
      <c r="C104" s="3"/>
      <c r="D104" s="3"/>
      <c r="E104" s="3"/>
      <c r="F104" s="3"/>
      <c r="G104" s="3"/>
      <c r="H104" s="3"/>
    </row>
    <row r="105" spans="1:8" ht="15.75">
      <c r="A105" s="3"/>
      <c r="B105" s="3"/>
      <c r="C105" s="3"/>
      <c r="D105" s="3"/>
      <c r="E105" s="3"/>
      <c r="F105" s="3"/>
      <c r="G105" s="3"/>
      <c r="H105" s="3"/>
    </row>
    <row r="106" spans="1:8" ht="15.75">
      <c r="A106" s="3"/>
      <c r="B106" s="3"/>
      <c r="C106" s="3"/>
      <c r="D106" s="3"/>
      <c r="E106" s="3"/>
      <c r="F106" s="3"/>
      <c r="G106" s="3"/>
      <c r="H106" s="3"/>
    </row>
    <row r="107" spans="1:8" ht="15.75">
      <c r="A107" s="3"/>
      <c r="B107" s="3"/>
      <c r="C107" s="3"/>
      <c r="D107" s="3"/>
      <c r="E107" s="3"/>
      <c r="F107" s="3"/>
      <c r="G107" s="3"/>
      <c r="H107" s="3"/>
    </row>
    <row r="108" spans="1:8" ht="15.75">
      <c r="A108" s="3"/>
      <c r="B108" s="3"/>
      <c r="C108" s="3"/>
      <c r="D108" s="3"/>
      <c r="E108" s="3"/>
      <c r="F108" s="3"/>
      <c r="G108" s="3"/>
      <c r="H108" s="3"/>
    </row>
    <row r="109" spans="1:8" ht="15.75">
      <c r="A109" s="3"/>
      <c r="B109" s="3"/>
      <c r="C109" s="3"/>
      <c r="D109" s="3"/>
      <c r="E109" s="3"/>
      <c r="F109" s="3"/>
      <c r="G109" s="3"/>
      <c r="H109" s="3"/>
    </row>
    <row r="110" spans="1:8" ht="15.75">
      <c r="A110" s="3"/>
      <c r="B110" s="3"/>
      <c r="C110" s="3"/>
      <c r="D110" s="3"/>
      <c r="E110" s="3"/>
      <c r="F110" s="3"/>
      <c r="G110" s="3"/>
      <c r="H110" s="3"/>
    </row>
    <row r="111" spans="1:8" ht="15.75">
      <c r="A111" s="3"/>
      <c r="B111" s="3"/>
      <c r="C111" s="3"/>
      <c r="D111" s="3"/>
      <c r="E111" s="3"/>
      <c r="F111" s="3"/>
      <c r="G111" s="3"/>
      <c r="H111" s="3"/>
    </row>
    <row r="112" spans="1:8" ht="15.75">
      <c r="A112" s="3"/>
      <c r="B112" s="3"/>
      <c r="C112" s="3"/>
      <c r="D112" s="3"/>
      <c r="E112" s="3"/>
      <c r="F112" s="3"/>
      <c r="G112" s="3"/>
      <c r="H112" s="3"/>
    </row>
    <row r="113" spans="1:8" ht="15.75">
      <c r="A113" s="3"/>
      <c r="B113" s="3"/>
      <c r="C113" s="3"/>
      <c r="D113" s="3"/>
      <c r="E113" s="3"/>
      <c r="F113" s="3"/>
      <c r="G113" s="3"/>
      <c r="H113" s="3"/>
    </row>
    <row r="114" spans="1:8" ht="15.75">
      <c r="A114" s="3"/>
      <c r="B114" s="3"/>
      <c r="C114" s="3"/>
      <c r="D114" s="3"/>
      <c r="E114" s="3"/>
      <c r="F114" s="3"/>
      <c r="G114" s="3"/>
      <c r="H114" s="3"/>
    </row>
    <row r="115" spans="1:8" ht="15.75">
      <c r="A115" s="3"/>
      <c r="B115" s="3"/>
      <c r="C115" s="3"/>
      <c r="D115" s="3"/>
      <c r="E115" s="3"/>
      <c r="F115" s="3"/>
      <c r="G115" s="3"/>
      <c r="H115" s="3"/>
    </row>
    <row r="116" spans="1:8" ht="15.75">
      <c r="A116" s="3"/>
      <c r="B116" s="3"/>
      <c r="C116" s="3"/>
      <c r="D116" s="3"/>
      <c r="E116" s="3"/>
      <c r="F116" s="3"/>
      <c r="G116" s="3"/>
      <c r="H116" s="3"/>
    </row>
    <row r="117" spans="1:8" ht="15.75">
      <c r="A117" s="3"/>
      <c r="B117" s="3"/>
      <c r="C117" s="3"/>
      <c r="D117" s="3"/>
      <c r="E117" s="3"/>
      <c r="F117" s="3"/>
      <c r="G117" s="3"/>
      <c r="H117" s="3"/>
    </row>
    <row r="118" spans="1:8" ht="15.75">
      <c r="A118" s="3"/>
      <c r="B118" s="3"/>
      <c r="C118" s="3"/>
      <c r="D118" s="3"/>
      <c r="E118" s="3"/>
      <c r="F118" s="3"/>
      <c r="G118" s="3"/>
      <c r="H118" s="3"/>
    </row>
    <row r="119" spans="1:8" ht="15.75">
      <c r="A119" s="3"/>
      <c r="B119" s="3"/>
      <c r="C119" s="3"/>
      <c r="D119" s="3"/>
      <c r="E119" s="3"/>
      <c r="F119" s="3"/>
      <c r="G119" s="3"/>
      <c r="H119" s="3"/>
    </row>
    <row r="120" spans="1:8" ht="15.75">
      <c r="A120" s="3"/>
      <c r="B120" s="3"/>
      <c r="C120" s="3"/>
      <c r="D120" s="3"/>
      <c r="E120" s="3"/>
      <c r="F120" s="3"/>
      <c r="G120" s="3"/>
      <c r="H120" s="3"/>
    </row>
    <row r="121" spans="1:8" ht="15.75">
      <c r="A121" s="3"/>
      <c r="B121" s="3"/>
      <c r="C121" s="3"/>
      <c r="D121" s="3"/>
      <c r="E121" s="3"/>
      <c r="F121" s="3"/>
      <c r="G121" s="3"/>
      <c r="H121" s="3"/>
    </row>
    <row r="122" spans="1:8" ht="15.75">
      <c r="A122" s="3"/>
      <c r="B122" s="3"/>
      <c r="C122" s="3"/>
      <c r="D122" s="3"/>
      <c r="E122" s="3"/>
      <c r="F122" s="3"/>
      <c r="G122" s="3"/>
      <c r="H122" s="3"/>
    </row>
    <row r="123" spans="1:8" ht="15.75">
      <c r="A123" s="3"/>
      <c r="B123" s="3"/>
      <c r="C123" s="3"/>
      <c r="D123" s="3"/>
      <c r="E123" s="3"/>
      <c r="F123" s="3"/>
      <c r="G123" s="3"/>
      <c r="H123" s="3"/>
    </row>
    <row r="124" spans="1:8" ht="15.75">
      <c r="A124" s="3"/>
      <c r="B124" s="3"/>
      <c r="C124" s="3"/>
      <c r="D124" s="3"/>
      <c r="E124" s="3"/>
      <c r="F124" s="3"/>
      <c r="G124" s="3"/>
      <c r="H124" s="3"/>
    </row>
    <row r="125" spans="1:8" ht="15.75">
      <c r="A125" s="3"/>
      <c r="B125" s="3"/>
      <c r="C125" s="3"/>
      <c r="D125" s="3"/>
      <c r="E125" s="3"/>
      <c r="F125" s="3"/>
      <c r="G125" s="3"/>
      <c r="H125" s="3"/>
    </row>
    <row r="126" spans="1:8" ht="15.75">
      <c r="A126" s="3"/>
      <c r="B126" s="3"/>
      <c r="C126" s="3"/>
      <c r="D126" s="3"/>
      <c r="E126" s="3"/>
      <c r="F126" s="3"/>
      <c r="G126" s="3"/>
      <c r="H126" s="3"/>
    </row>
    <row r="127" spans="1:8" ht="15.75">
      <c r="A127" s="3"/>
      <c r="B127" s="3"/>
      <c r="C127" s="3"/>
      <c r="D127" s="3"/>
      <c r="E127" s="3"/>
      <c r="F127" s="3"/>
      <c r="G127" s="3"/>
      <c r="H127" s="3"/>
    </row>
    <row r="128" spans="1:8" ht="15.75">
      <c r="A128" s="3"/>
      <c r="B128" s="3"/>
      <c r="C128" s="3"/>
      <c r="D128" s="3"/>
      <c r="E128" s="3"/>
      <c r="F128" s="3"/>
      <c r="G128" s="3"/>
      <c r="H128" s="3"/>
    </row>
    <row r="129" spans="1:8" ht="15.75">
      <c r="A129" s="3"/>
      <c r="B129" s="3"/>
      <c r="C129" s="3"/>
      <c r="D129" s="3"/>
      <c r="E129" s="3"/>
      <c r="F129" s="3"/>
      <c r="G129" s="3"/>
      <c r="H129" s="3"/>
    </row>
    <row r="130" spans="1:8" ht="15.75">
      <c r="A130" s="3"/>
      <c r="B130" s="3"/>
      <c r="C130" s="3"/>
      <c r="D130" s="3"/>
      <c r="E130" s="3"/>
      <c r="F130" s="3"/>
      <c r="G130" s="3"/>
      <c r="H130" s="3"/>
    </row>
    <row r="131" spans="1:8" ht="15.75">
      <c r="A131" s="3"/>
      <c r="B131" s="3"/>
      <c r="C131" s="3"/>
      <c r="D131" s="3"/>
      <c r="E131" s="3"/>
      <c r="F131" s="3"/>
      <c r="G131" s="3"/>
      <c r="H131" s="3"/>
    </row>
    <row r="132" spans="1:8" ht="15.75">
      <c r="A132" s="3"/>
      <c r="B132" s="3"/>
      <c r="C132" s="3"/>
      <c r="D132" s="3"/>
      <c r="E132" s="3"/>
      <c r="F132" s="3"/>
      <c r="G132" s="3"/>
      <c r="H132" s="3"/>
    </row>
    <row r="133" spans="1:8" ht="15.75">
      <c r="A133" s="3"/>
      <c r="B133" s="3"/>
      <c r="C133" s="3"/>
      <c r="D133" s="3"/>
      <c r="E133" s="3"/>
      <c r="F133" s="3"/>
      <c r="G133" s="3"/>
      <c r="H133" s="3"/>
    </row>
    <row r="134" spans="1:8" ht="15.75">
      <c r="A134" s="3"/>
      <c r="B134" s="3"/>
      <c r="C134" s="3"/>
      <c r="D134" s="3"/>
      <c r="E134" s="3"/>
      <c r="F134" s="3"/>
      <c r="G134" s="3"/>
      <c r="H134" s="3"/>
    </row>
    <row r="135" spans="1:8" ht="15.75">
      <c r="A135" s="3"/>
      <c r="B135" s="3"/>
      <c r="C135" s="3"/>
      <c r="D135" s="3"/>
      <c r="E135" s="3"/>
      <c r="F135" s="3"/>
      <c r="G135" s="3"/>
      <c r="H135" s="3"/>
    </row>
    <row r="136" spans="1:8" ht="15.75">
      <c r="A136" s="3"/>
      <c r="B136" s="3"/>
      <c r="C136" s="3"/>
      <c r="D136" s="3"/>
      <c r="E136" s="3"/>
      <c r="F136" s="3"/>
      <c r="G136" s="3"/>
      <c r="H136" s="3"/>
    </row>
    <row r="137" spans="1:8" ht="15.75">
      <c r="A137" s="3"/>
      <c r="B137" s="3"/>
      <c r="C137" s="3"/>
      <c r="D137" s="3"/>
      <c r="E137" s="3"/>
      <c r="F137" s="3"/>
      <c r="G137" s="3"/>
      <c r="H137" s="3"/>
    </row>
    <row r="138" spans="1:8" ht="15.75">
      <c r="A138" s="3"/>
      <c r="B138" s="3"/>
      <c r="C138" s="3"/>
      <c r="D138" s="3"/>
      <c r="E138" s="3"/>
      <c r="F138" s="3"/>
      <c r="G138" s="3"/>
      <c r="H138" s="3"/>
    </row>
    <row r="139" spans="1:8" ht="15.75">
      <c r="A139" s="3"/>
      <c r="B139" s="3"/>
      <c r="C139" s="3"/>
      <c r="D139" s="3"/>
      <c r="E139" s="3"/>
      <c r="F139" s="3"/>
      <c r="G139" s="3"/>
      <c r="H139" s="3"/>
    </row>
    <row r="140" spans="1:8" ht="15.75">
      <c r="A140" s="3"/>
      <c r="B140" s="3"/>
      <c r="C140" s="3"/>
      <c r="D140" s="3"/>
      <c r="E140" s="3"/>
      <c r="F140" s="3"/>
      <c r="G140" s="3"/>
      <c r="H140" s="3"/>
    </row>
    <row r="141" spans="1:8" ht="15.75">
      <c r="A141" s="3"/>
      <c r="B141" s="3"/>
      <c r="C141" s="3"/>
      <c r="D141" s="3"/>
      <c r="E141" s="3"/>
      <c r="F141" s="3"/>
      <c r="G141" s="3"/>
      <c r="H141" s="3"/>
    </row>
    <row r="142" spans="1:8" ht="15.75">
      <c r="A142" s="3"/>
      <c r="B142" s="3"/>
      <c r="C142" s="3"/>
      <c r="D142" s="3"/>
      <c r="E142" s="3"/>
      <c r="F142" s="3"/>
      <c r="G142" s="3"/>
      <c r="H142" s="3"/>
    </row>
    <row r="143" spans="1:8" ht="15.75">
      <c r="A143" s="3"/>
      <c r="B143" s="3"/>
      <c r="C143" s="3"/>
      <c r="D143" s="3"/>
      <c r="E143" s="3"/>
      <c r="F143" s="3"/>
      <c r="G143" s="3"/>
      <c r="H143" s="3"/>
    </row>
    <row r="144" spans="1:8" ht="15.75">
      <c r="A144" s="3"/>
      <c r="B144" s="3"/>
      <c r="C144" s="3"/>
      <c r="D144" s="3"/>
      <c r="E144" s="3"/>
      <c r="F144" s="3"/>
      <c r="G144" s="3"/>
      <c r="H144" s="3"/>
    </row>
    <row r="145" spans="1:8" ht="15.75">
      <c r="A145" s="3"/>
      <c r="B145" s="3"/>
      <c r="C145" s="3"/>
      <c r="D145" s="3"/>
      <c r="E145" s="3"/>
      <c r="F145" s="3"/>
      <c r="G145" s="3"/>
      <c r="H145" s="3"/>
    </row>
    <row r="146" spans="1:8" ht="15.75">
      <c r="A146" s="3"/>
      <c r="B146" s="3"/>
      <c r="C146" s="3"/>
      <c r="D146" s="3"/>
      <c r="E146" s="3"/>
      <c r="F146" s="3"/>
      <c r="G146" s="3"/>
      <c r="H146" s="3"/>
    </row>
    <row r="147" spans="1:8" ht="15.75">
      <c r="A147" s="3"/>
      <c r="B147" s="3"/>
      <c r="C147" s="3"/>
      <c r="D147" s="3"/>
      <c r="E147" s="3"/>
      <c r="F147" s="3"/>
      <c r="G147" s="3"/>
      <c r="H147" s="3"/>
    </row>
    <row r="148" spans="1:8" ht="15.75">
      <c r="A148" s="3"/>
      <c r="B148" s="3"/>
      <c r="C148" s="3"/>
      <c r="D148" s="3"/>
      <c r="E148" s="3"/>
      <c r="F148" s="3"/>
      <c r="G148" s="3"/>
      <c r="H148" s="3"/>
    </row>
    <row r="149" spans="1:8" ht="15.75">
      <c r="A149" s="3"/>
      <c r="B149" s="3"/>
      <c r="C149" s="3"/>
      <c r="D149" s="3"/>
      <c r="E149" s="3"/>
      <c r="F149" s="3"/>
      <c r="G149" s="3"/>
      <c r="H149" s="3"/>
    </row>
    <row r="150" spans="1:8" ht="15.75">
      <c r="A150" s="3"/>
      <c r="B150" s="3"/>
      <c r="C150" s="3"/>
      <c r="D150" s="3"/>
      <c r="E150" s="3"/>
      <c r="F150" s="3"/>
      <c r="G150" s="3"/>
      <c r="H150" s="3"/>
    </row>
    <row r="151" spans="1:8" ht="15.75">
      <c r="A151" s="3"/>
      <c r="B151" s="3"/>
      <c r="C151" s="3"/>
      <c r="D151" s="3"/>
      <c r="E151" s="3"/>
      <c r="F151" s="3"/>
      <c r="G151" s="3"/>
      <c r="H151" s="3"/>
    </row>
    <row r="152" spans="1:8" ht="15.75">
      <c r="A152" s="3"/>
      <c r="B152" s="3"/>
      <c r="C152" s="3"/>
      <c r="D152" s="3"/>
      <c r="E152" s="3"/>
      <c r="F152" s="3"/>
      <c r="G152" s="3"/>
      <c r="H152" s="3"/>
    </row>
    <row r="153" spans="1:8" ht="15.75">
      <c r="A153" s="3"/>
      <c r="B153" s="3"/>
      <c r="C153" s="3"/>
      <c r="D153" s="3"/>
      <c r="E153" s="3"/>
      <c r="F153" s="3"/>
      <c r="G153" s="3"/>
      <c r="H153" s="3"/>
    </row>
    <row r="154" spans="1:8" ht="15.75">
      <c r="A154" s="3"/>
      <c r="B154" s="3"/>
      <c r="C154" s="3"/>
      <c r="D154" s="3"/>
      <c r="E154" s="3"/>
      <c r="F154" s="3"/>
      <c r="G154" s="3"/>
      <c r="H154" s="3"/>
    </row>
    <row r="155" spans="1:8" ht="15.75">
      <c r="A155" s="3"/>
      <c r="B155" s="3"/>
      <c r="C155" s="3"/>
      <c r="D155" s="3"/>
      <c r="E155" s="3"/>
      <c r="F155" s="3"/>
      <c r="G155" s="3"/>
      <c r="H155" s="3"/>
    </row>
    <row r="156" spans="1:8" ht="15.75">
      <c r="A156" s="3"/>
      <c r="B156" s="3"/>
      <c r="C156" s="3"/>
      <c r="D156" s="3"/>
      <c r="E156" s="3"/>
      <c r="F156" s="3"/>
      <c r="G156" s="3"/>
      <c r="H156" s="3"/>
    </row>
    <row r="157" spans="1:8" ht="15.75">
      <c r="A157" s="3"/>
      <c r="B157" s="3"/>
      <c r="C157" s="3"/>
      <c r="D157" s="3"/>
      <c r="E157" s="3"/>
      <c r="F157" s="3"/>
      <c r="G157" s="3"/>
      <c r="H157" s="3"/>
    </row>
    <row r="158" spans="1:8" ht="15.75">
      <c r="A158" s="3"/>
      <c r="B158" s="3"/>
      <c r="C158" s="3"/>
      <c r="D158" s="3"/>
      <c r="E158" s="3"/>
      <c r="F158" s="3"/>
      <c r="G158" s="3"/>
      <c r="H158" s="3"/>
    </row>
    <row r="159" spans="1:8" ht="15.75">
      <c r="A159" s="3"/>
      <c r="B159" s="3"/>
      <c r="C159" s="3"/>
      <c r="D159" s="3"/>
      <c r="E159" s="3"/>
      <c r="F159" s="3"/>
      <c r="G159" s="3"/>
      <c r="H159" s="3"/>
    </row>
    <row r="160" spans="1:8" ht="15.75">
      <c r="A160" s="3"/>
      <c r="B160" s="3"/>
      <c r="C160" s="3"/>
      <c r="D160" s="3"/>
      <c r="E160" s="3"/>
      <c r="F160" s="3"/>
      <c r="G160" s="3"/>
      <c r="H160" s="3"/>
    </row>
    <row r="161" spans="1:8" ht="15.75">
      <c r="A161" s="3"/>
      <c r="B161" s="3"/>
      <c r="C161" s="3"/>
      <c r="D161" s="3"/>
      <c r="E161" s="3"/>
      <c r="F161" s="3"/>
      <c r="G161" s="3"/>
      <c r="H161" s="3"/>
    </row>
    <row r="162" spans="1:8" ht="15.75">
      <c r="A162" s="3"/>
      <c r="B162" s="3"/>
      <c r="C162" s="3"/>
      <c r="D162" s="3"/>
      <c r="E162" s="3"/>
      <c r="F162" s="3"/>
      <c r="G162" s="3"/>
      <c r="H162" s="3"/>
    </row>
    <row r="163" spans="1:8" ht="15.75">
      <c r="A163" s="3"/>
      <c r="B163" s="3"/>
      <c r="C163" s="3"/>
      <c r="D163" s="3"/>
      <c r="E163" s="3"/>
      <c r="F163" s="3"/>
      <c r="G163" s="3"/>
      <c r="H163" s="3"/>
    </row>
    <row r="164" spans="1:8" ht="15.75">
      <c r="A164" s="3"/>
      <c r="B164" s="3"/>
      <c r="C164" s="3"/>
      <c r="D164" s="3"/>
      <c r="E164" s="3"/>
      <c r="F164" s="3"/>
      <c r="G164" s="3"/>
      <c r="H164" s="3"/>
    </row>
    <row r="165" spans="1:8" ht="15.75">
      <c r="A165" s="3"/>
      <c r="B165" s="3"/>
      <c r="C165" s="3"/>
      <c r="D165" s="3"/>
      <c r="E165" s="3"/>
      <c r="F165" s="3"/>
      <c r="G165" s="3"/>
      <c r="H165" s="3"/>
    </row>
    <row r="166" spans="1:8" ht="15.75">
      <c r="A166" s="3"/>
      <c r="B166" s="3"/>
      <c r="C166" s="3"/>
      <c r="D166" s="3"/>
      <c r="E166" s="3"/>
      <c r="F166" s="3"/>
      <c r="G166" s="3"/>
      <c r="H166" s="3"/>
    </row>
    <row r="167" spans="1:8" ht="15.75">
      <c r="A167" s="3"/>
      <c r="B167" s="3"/>
      <c r="C167" s="3"/>
      <c r="D167" s="3"/>
      <c r="E167" s="3"/>
      <c r="F167" s="3"/>
      <c r="G167" s="3"/>
      <c r="H167" s="3"/>
    </row>
    <row r="168" spans="1:8" ht="15.75">
      <c r="A168" s="3"/>
      <c r="B168" s="3"/>
      <c r="C168" s="3"/>
      <c r="D168" s="3"/>
      <c r="E168" s="3"/>
      <c r="F168" s="3"/>
      <c r="G168" s="3"/>
      <c r="H168" s="3"/>
    </row>
    <row r="169" spans="1:8" ht="15.75">
      <c r="A169" s="3"/>
      <c r="B169" s="3"/>
      <c r="C169" s="3"/>
      <c r="D169" s="3"/>
      <c r="E169" s="3"/>
      <c r="F169" s="3"/>
      <c r="G169" s="3"/>
      <c r="H169" s="3"/>
    </row>
    <row r="170" spans="1:8" ht="15.75">
      <c r="A170" s="3"/>
      <c r="B170" s="3"/>
      <c r="C170" s="3"/>
      <c r="D170" s="3"/>
      <c r="E170" s="3"/>
      <c r="F170" s="3"/>
      <c r="G170" s="3"/>
      <c r="H170" s="3"/>
    </row>
    <row r="171" spans="1:8" ht="15.75">
      <c r="A171" s="3"/>
      <c r="B171" s="3"/>
      <c r="C171" s="3"/>
      <c r="D171" s="3"/>
      <c r="E171" s="3"/>
      <c r="F171" s="3"/>
      <c r="G171" s="3"/>
      <c r="H171" s="3"/>
    </row>
    <row r="172" spans="1:8" ht="15.75">
      <c r="A172" s="3"/>
      <c r="B172" s="3"/>
      <c r="C172" s="3"/>
      <c r="D172" s="3"/>
      <c r="E172" s="3"/>
      <c r="F172" s="3"/>
      <c r="G172" s="3"/>
      <c r="H172" s="3"/>
    </row>
    <row r="173" spans="1:8" ht="15.75">
      <c r="A173" s="3"/>
      <c r="B173" s="3"/>
      <c r="C173" s="3"/>
      <c r="D173" s="3"/>
      <c r="E173" s="3"/>
      <c r="F173" s="3"/>
      <c r="G173" s="3"/>
      <c r="H173" s="3"/>
    </row>
    <row r="174" spans="1:8" ht="15.75">
      <c r="A174" s="3"/>
      <c r="B174" s="3"/>
      <c r="C174" s="3"/>
      <c r="D174" s="3"/>
      <c r="E174" s="3"/>
      <c r="F174" s="3"/>
      <c r="G174" s="3"/>
      <c r="H174" s="3"/>
    </row>
    <row r="175" spans="1:8" ht="15.75">
      <c r="A175" s="3"/>
      <c r="B175" s="3"/>
      <c r="C175" s="3"/>
      <c r="D175" s="3"/>
      <c r="E175" s="3"/>
      <c r="F175" s="3"/>
      <c r="G175" s="3"/>
      <c r="H175" s="3"/>
    </row>
    <row r="176" spans="1:8" ht="15.75">
      <c r="A176" s="3"/>
      <c r="B176" s="3"/>
      <c r="C176" s="3"/>
      <c r="D176" s="3"/>
      <c r="E176" s="3"/>
      <c r="F176" s="3"/>
      <c r="G176" s="3"/>
      <c r="H176" s="3"/>
    </row>
    <row r="177" spans="1:8" ht="15.75">
      <c r="A177" s="3"/>
      <c r="B177" s="3"/>
      <c r="C177" s="3"/>
      <c r="D177" s="3"/>
      <c r="E177" s="3"/>
      <c r="F177" s="3"/>
      <c r="G177" s="3"/>
      <c r="H177" s="3"/>
    </row>
    <row r="178" spans="1:8" ht="15.75">
      <c r="A178" s="3"/>
      <c r="B178" s="3"/>
      <c r="C178" s="3"/>
      <c r="D178" s="3"/>
      <c r="E178" s="3"/>
      <c r="F178" s="3"/>
      <c r="G178" s="3"/>
      <c r="H178" s="3"/>
    </row>
    <row r="179" spans="1:8" ht="15.75">
      <c r="A179" s="3"/>
      <c r="B179" s="3"/>
      <c r="C179" s="3"/>
      <c r="D179" s="3"/>
      <c r="E179" s="3"/>
      <c r="F179" s="3"/>
      <c r="G179" s="3"/>
      <c r="H179" s="3"/>
    </row>
    <row r="180" spans="1:8" ht="15.75">
      <c r="A180" s="3"/>
      <c r="B180" s="3"/>
      <c r="C180" s="3"/>
      <c r="D180" s="3"/>
      <c r="E180" s="3"/>
      <c r="F180" s="3"/>
      <c r="G180" s="3"/>
      <c r="H180" s="3"/>
    </row>
    <row r="181" spans="1:8" ht="15.75">
      <c r="A181" s="3"/>
      <c r="B181" s="3"/>
      <c r="C181" s="3"/>
      <c r="D181" s="3"/>
      <c r="E181" s="3"/>
      <c r="F181" s="3"/>
      <c r="G181" s="3"/>
      <c r="H181" s="3"/>
    </row>
    <row r="182" spans="1:8" ht="15.75">
      <c r="A182" s="3"/>
      <c r="B182" s="3"/>
      <c r="C182" s="3"/>
      <c r="D182" s="3"/>
      <c r="E182" s="3"/>
      <c r="F182" s="3"/>
      <c r="G182" s="3"/>
      <c r="H182" s="3"/>
    </row>
    <row r="183" spans="1:8" ht="15.75">
      <c r="A183" s="3"/>
      <c r="B183" s="3"/>
      <c r="C183" s="3"/>
      <c r="D183" s="3"/>
      <c r="E183" s="3"/>
      <c r="F183" s="3"/>
      <c r="G183" s="3"/>
      <c r="H183" s="3"/>
    </row>
    <row r="184" spans="1:8" ht="15.75">
      <c r="A184" s="3"/>
      <c r="B184" s="3"/>
      <c r="C184" s="3"/>
      <c r="D184" s="3"/>
      <c r="E184" s="3"/>
      <c r="F184" s="3"/>
      <c r="G184" s="3"/>
      <c r="H184" s="3"/>
    </row>
    <row r="185" spans="1:8" ht="15.75">
      <c r="A185" s="3"/>
      <c r="B185" s="3"/>
      <c r="C185" s="3"/>
      <c r="D185" s="3"/>
      <c r="E185" s="3"/>
      <c r="F185" s="3"/>
      <c r="G185" s="3"/>
      <c r="H185" s="3"/>
    </row>
    <row r="186" spans="1:8" ht="15.75">
      <c r="A186" s="3"/>
      <c r="B186" s="3"/>
      <c r="C186" s="3"/>
      <c r="D186" s="3"/>
      <c r="E186" s="3"/>
      <c r="F186" s="3"/>
      <c r="G186" s="3"/>
      <c r="H186" s="3"/>
    </row>
    <row r="187" spans="1:8" ht="15.75">
      <c r="A187" s="3"/>
      <c r="B187" s="3"/>
      <c r="C187" s="3"/>
      <c r="D187" s="3"/>
      <c r="E187" s="3"/>
      <c r="F187" s="3"/>
      <c r="G187" s="3"/>
      <c r="H187" s="3"/>
    </row>
    <row r="188" spans="1:8" ht="15.75">
      <c r="A188" s="3"/>
      <c r="B188" s="3"/>
      <c r="C188" s="3"/>
      <c r="D188" s="3"/>
      <c r="E188" s="3"/>
      <c r="F188" s="3"/>
      <c r="G188" s="3"/>
      <c r="H188" s="3"/>
    </row>
    <row r="189" spans="1:8" ht="15.75">
      <c r="A189" s="3"/>
      <c r="B189" s="3"/>
      <c r="C189" s="3"/>
      <c r="D189" s="3"/>
      <c r="E189" s="3"/>
      <c r="F189" s="3"/>
      <c r="G189" s="3"/>
      <c r="H189" s="3"/>
    </row>
    <row r="190" spans="1:8" ht="15.75">
      <c r="A190" s="3"/>
      <c r="B190" s="3"/>
      <c r="C190" s="3"/>
      <c r="D190" s="3"/>
      <c r="E190" s="3"/>
      <c r="F190" s="3"/>
      <c r="G190" s="3"/>
      <c r="H190" s="3"/>
    </row>
    <row r="191" spans="1:8" ht="15.75">
      <c r="A191" s="3"/>
      <c r="B191" s="3"/>
      <c r="C191" s="3"/>
      <c r="D191" s="3"/>
      <c r="E191" s="3"/>
      <c r="F191" s="3"/>
      <c r="G191" s="3"/>
      <c r="H191" s="3"/>
    </row>
    <row r="192" spans="1:8" ht="15.75">
      <c r="A192" s="3"/>
      <c r="B192" s="3"/>
      <c r="C192" s="3"/>
      <c r="D192" s="3"/>
      <c r="E192" s="3"/>
      <c r="F192" s="3"/>
      <c r="G192" s="3"/>
      <c r="H192" s="3"/>
    </row>
    <row r="193" spans="1:8" ht="15.75">
      <c r="A193" s="3"/>
      <c r="B193" s="3"/>
      <c r="C193" s="3"/>
      <c r="D193" s="3"/>
      <c r="E193" s="3"/>
      <c r="F193" s="3"/>
      <c r="G193" s="3"/>
      <c r="H193" s="3"/>
    </row>
    <row r="194" spans="1:8" ht="15.75">
      <c r="A194" s="3"/>
      <c r="B194" s="3"/>
      <c r="C194" s="3"/>
      <c r="D194" s="3"/>
      <c r="E194" s="3"/>
      <c r="F194" s="3"/>
      <c r="G194" s="3"/>
      <c r="H194" s="3"/>
    </row>
    <row r="195" spans="1:8" ht="15.75">
      <c r="A195" s="3"/>
      <c r="B195" s="3"/>
      <c r="C195" s="3"/>
      <c r="D195" s="3"/>
      <c r="E195" s="3"/>
      <c r="F195" s="3"/>
      <c r="G195" s="3"/>
      <c r="H195" s="3"/>
    </row>
    <row r="196" spans="1:8" ht="15.75">
      <c r="A196" s="3"/>
      <c r="B196" s="3"/>
      <c r="C196" s="3"/>
      <c r="D196" s="3"/>
      <c r="E196" s="3"/>
      <c r="F196" s="3"/>
      <c r="G196" s="3"/>
      <c r="H196" s="3"/>
    </row>
    <row r="197" spans="1:8" ht="15.75">
      <c r="A197" s="3"/>
      <c r="B197" s="3"/>
      <c r="C197" s="3"/>
      <c r="D197" s="3"/>
      <c r="E197" s="3"/>
      <c r="F197" s="3"/>
      <c r="G197" s="3"/>
      <c r="H197" s="3"/>
    </row>
    <row r="198" spans="1:8" ht="15.75">
      <c r="A198" s="3"/>
      <c r="B198" s="3"/>
      <c r="C198" s="3"/>
      <c r="D198" s="3"/>
      <c r="E198" s="3"/>
      <c r="F198" s="3"/>
      <c r="G198" s="3"/>
      <c r="H198" s="3"/>
    </row>
    <row r="199" spans="1:8" ht="15.75">
      <c r="A199" s="3"/>
      <c r="B199" s="3"/>
      <c r="C199" s="3"/>
      <c r="D199" s="3"/>
      <c r="E199" s="3"/>
      <c r="F199" s="3"/>
      <c r="G199" s="3"/>
      <c r="H199" s="3"/>
    </row>
    <row r="200" spans="1:8" ht="15.75">
      <c r="A200" s="3"/>
      <c r="B200" s="3"/>
      <c r="C200" s="3"/>
      <c r="D200" s="3"/>
      <c r="E200" s="3"/>
      <c r="F200" s="3"/>
      <c r="G200" s="3"/>
      <c r="H200" s="3"/>
    </row>
    <row r="201" spans="1:8" ht="15.75">
      <c r="A201" s="3"/>
      <c r="B201" s="3"/>
      <c r="C201" s="3"/>
      <c r="D201" s="3"/>
      <c r="E201" s="3"/>
      <c r="F201" s="3"/>
      <c r="G201" s="3"/>
      <c r="H201" s="3"/>
    </row>
    <row r="202" spans="1:8" ht="15.75">
      <c r="A202" s="3"/>
      <c r="B202" s="3"/>
      <c r="C202" s="3"/>
      <c r="D202" s="3"/>
      <c r="E202" s="3"/>
      <c r="F202" s="3"/>
      <c r="G202" s="3"/>
      <c r="H202" s="3"/>
    </row>
    <row r="203" spans="1:8" ht="15.75">
      <c r="A203" s="3"/>
      <c r="B203" s="3"/>
      <c r="C203" s="3"/>
      <c r="D203" s="3"/>
      <c r="E203" s="3"/>
      <c r="F203" s="3"/>
      <c r="G203" s="3"/>
      <c r="H203" s="3"/>
    </row>
  </sheetData>
  <sheetProtection/>
  <mergeCells count="14">
    <mergeCell ref="E1:H1"/>
    <mergeCell ref="E9:E10"/>
    <mergeCell ref="F9:F10"/>
    <mergeCell ref="G9:G10"/>
    <mergeCell ref="B4:G4"/>
    <mergeCell ref="B9:B15"/>
    <mergeCell ref="D9:D10"/>
    <mergeCell ref="C6:F6"/>
    <mergeCell ref="J9:J10"/>
    <mergeCell ref="K9:K10"/>
    <mergeCell ref="L9:L10"/>
    <mergeCell ref="M9:M10"/>
    <mergeCell ref="B19:G19"/>
    <mergeCell ref="B2:I2"/>
  </mergeCells>
  <printOptions/>
  <pageMargins left="0.52" right="0.1968503937007874" top="0.41" bottom="0.1968503937007874" header="0.5118110236220472" footer="0.3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L61"/>
  <sheetViews>
    <sheetView zoomScalePageLayoutView="0" workbookViewId="0" topLeftCell="A13">
      <selection activeCell="H31" sqref="H31"/>
    </sheetView>
  </sheetViews>
  <sheetFormatPr defaultColWidth="9.00390625" defaultRowHeight="12.75"/>
  <cols>
    <col min="1" max="1" width="3.375" style="0" customWidth="1"/>
    <col min="2" max="2" width="5.875" style="0" customWidth="1"/>
    <col min="3" max="3" width="24.625" style="0" customWidth="1"/>
    <col min="4" max="4" width="23.375" style="0" customWidth="1"/>
    <col min="5" max="5" width="15.75390625" style="0" customWidth="1"/>
    <col min="6" max="7" width="16.75390625" style="0" customWidth="1"/>
    <col min="8" max="8" width="16.25390625" style="0" customWidth="1"/>
    <col min="9" max="9" width="0.12890625" style="0" customWidth="1"/>
  </cols>
  <sheetData>
    <row r="1" spans="6:9" ht="67.5" customHeight="1">
      <c r="F1" s="759" t="s">
        <v>577</v>
      </c>
      <c r="G1" s="759"/>
      <c r="H1" s="759"/>
      <c r="I1" s="759"/>
    </row>
    <row r="2" spans="6:9" ht="36.75" customHeight="1">
      <c r="F2" s="463"/>
      <c r="G2" s="463"/>
      <c r="H2" s="463"/>
      <c r="I2" s="463"/>
    </row>
    <row r="3" spans="2:8" s="3" customFormat="1" ht="22.5" customHeight="1">
      <c r="B3" s="748" t="s">
        <v>203</v>
      </c>
      <c r="C3" s="748"/>
      <c r="D3" s="748"/>
      <c r="E3" s="748"/>
      <c r="F3" s="748"/>
      <c r="G3" s="748"/>
      <c r="H3" s="748"/>
    </row>
    <row r="4" spans="2:8" s="3" customFormat="1" ht="25.5" customHeight="1">
      <c r="B4" s="748" t="s">
        <v>61</v>
      </c>
      <c r="C4" s="748"/>
      <c r="D4" s="748"/>
      <c r="E4" s="748"/>
      <c r="F4" s="748"/>
      <c r="G4" s="748"/>
      <c r="H4" s="748"/>
    </row>
    <row r="5" spans="2:7" s="3" customFormat="1" ht="15.75">
      <c r="B5" s="9"/>
      <c r="C5" s="9"/>
      <c r="D5" s="9"/>
      <c r="E5" s="9"/>
      <c r="F5" s="9"/>
      <c r="G5" s="9"/>
    </row>
    <row r="6" spans="2:8" s="123" customFormat="1" ht="15.75">
      <c r="B6" s="835" t="s">
        <v>208</v>
      </c>
      <c r="C6" s="835"/>
      <c r="D6" s="835"/>
      <c r="E6" s="835"/>
      <c r="F6" s="835"/>
      <c r="G6" s="835"/>
      <c r="H6" s="835"/>
    </row>
    <row r="7" spans="2:6" s="123" customFormat="1" ht="16.5" thickBot="1">
      <c r="B7" s="124"/>
      <c r="C7" s="835"/>
      <c r="D7" s="835"/>
      <c r="E7" s="835"/>
      <c r="F7" s="835"/>
    </row>
    <row r="8" spans="2:7" s="123" customFormat="1" ht="52.5" customHeight="1" thickBot="1">
      <c r="B8" s="263" t="s">
        <v>100</v>
      </c>
      <c r="C8" s="94" t="s">
        <v>84</v>
      </c>
      <c r="D8" s="83" t="s">
        <v>207</v>
      </c>
      <c r="E8" s="147" t="s">
        <v>206</v>
      </c>
      <c r="F8" s="76" t="s">
        <v>166</v>
      </c>
      <c r="G8" s="78" t="s">
        <v>167</v>
      </c>
    </row>
    <row r="9" spans="2:7" s="123" customFormat="1" ht="15" customHeight="1" thickBot="1">
      <c r="B9" s="111">
        <v>1</v>
      </c>
      <c r="C9" s="214">
        <v>2</v>
      </c>
      <c r="D9" s="112">
        <v>3</v>
      </c>
      <c r="E9" s="113">
        <v>4</v>
      </c>
      <c r="F9" s="225">
        <v>5</v>
      </c>
      <c r="G9" s="226">
        <v>6</v>
      </c>
    </row>
    <row r="10" spans="2:7" s="123" customFormat="1" ht="38.25" customHeight="1" thickBot="1">
      <c r="B10" s="264">
        <v>1</v>
      </c>
      <c r="C10" s="177" t="s">
        <v>209</v>
      </c>
      <c r="D10" s="265">
        <v>0</v>
      </c>
      <c r="E10" s="266">
        <v>0.022</v>
      </c>
      <c r="F10" s="167">
        <f>D10*E10</f>
        <v>0</v>
      </c>
      <c r="G10" s="168"/>
    </row>
    <row r="11" spans="2:7" s="123" customFormat="1" ht="19.5" customHeight="1" thickBot="1">
      <c r="B11" s="263"/>
      <c r="C11" s="94" t="s">
        <v>91</v>
      </c>
      <c r="D11" s="87"/>
      <c r="E11" s="147"/>
      <c r="F11" s="159">
        <f>F10</f>
        <v>0</v>
      </c>
      <c r="G11" s="227">
        <f>G10</f>
        <v>0</v>
      </c>
    </row>
    <row r="12" spans="2:7" s="123" customFormat="1" ht="15.75">
      <c r="B12" s="179"/>
      <c r="C12" s="179"/>
      <c r="D12" s="179"/>
      <c r="E12" s="179"/>
      <c r="F12" s="179"/>
      <c r="G12" s="179"/>
    </row>
    <row r="13" spans="2:7" s="123" customFormat="1" ht="15.75">
      <c r="B13" s="179"/>
      <c r="C13" s="179"/>
      <c r="D13" s="179"/>
      <c r="E13" s="179"/>
      <c r="F13" s="179"/>
      <c r="G13" s="179"/>
    </row>
    <row r="14" spans="2:8" s="123" customFormat="1" ht="15.75">
      <c r="B14" s="835" t="s">
        <v>205</v>
      </c>
      <c r="C14" s="835"/>
      <c r="D14" s="835"/>
      <c r="E14" s="835"/>
      <c r="F14" s="835"/>
      <c r="G14" s="835"/>
      <c r="H14" s="835"/>
    </row>
    <row r="15" spans="2:7" s="123" customFormat="1" ht="16.5" thickBot="1">
      <c r="B15" s="179"/>
      <c r="C15" s="179"/>
      <c r="D15" s="179"/>
      <c r="E15" s="179"/>
      <c r="F15" s="179"/>
      <c r="G15" s="179"/>
    </row>
    <row r="16" spans="2:11" s="123" customFormat="1" ht="82.5" customHeight="1" thickBot="1">
      <c r="B16" s="263" t="s">
        <v>100</v>
      </c>
      <c r="C16" s="94" t="s">
        <v>84</v>
      </c>
      <c r="D16" s="83" t="s">
        <v>212</v>
      </c>
      <c r="E16" s="77" t="s">
        <v>211</v>
      </c>
      <c r="F16" s="147" t="s">
        <v>206</v>
      </c>
      <c r="G16" s="76" t="s">
        <v>166</v>
      </c>
      <c r="H16" s="78" t="s">
        <v>167</v>
      </c>
      <c r="I16" s="179"/>
      <c r="K16" s="123" t="s">
        <v>170</v>
      </c>
    </row>
    <row r="17" spans="2:9" s="123" customFormat="1" ht="16.5" thickBot="1">
      <c r="B17" s="111">
        <v>1</v>
      </c>
      <c r="C17" s="214">
        <v>2</v>
      </c>
      <c r="D17" s="112">
        <v>3</v>
      </c>
      <c r="E17" s="81">
        <v>4</v>
      </c>
      <c r="F17" s="113">
        <v>5</v>
      </c>
      <c r="G17" s="225">
        <v>6</v>
      </c>
      <c r="H17" s="226">
        <v>7</v>
      </c>
      <c r="I17" s="179"/>
    </row>
    <row r="18" spans="2:11" s="123" customFormat="1" ht="33" customHeight="1">
      <c r="B18" s="295">
        <v>1</v>
      </c>
      <c r="C18" s="296" t="s">
        <v>278</v>
      </c>
      <c r="D18" s="298">
        <v>4077</v>
      </c>
      <c r="E18" s="282">
        <v>1108000</v>
      </c>
      <c r="F18" s="297">
        <v>0.015</v>
      </c>
      <c r="G18" s="200">
        <f>ROUND(E18*F18,0)+1</f>
        <v>16621</v>
      </c>
      <c r="H18" s="198">
        <v>8059</v>
      </c>
      <c r="I18" s="179"/>
      <c r="K18" s="261"/>
    </row>
    <row r="19" spans="2:11" s="123" customFormat="1" ht="33.75" customHeight="1" thickBot="1">
      <c r="B19" s="292">
        <v>2</v>
      </c>
      <c r="C19" s="117" t="s">
        <v>278</v>
      </c>
      <c r="D19" s="220">
        <v>3654</v>
      </c>
      <c r="E19" s="293">
        <v>993000</v>
      </c>
      <c r="F19" s="294">
        <v>0.015</v>
      </c>
      <c r="G19" s="288">
        <f>ROUND(E19*F19,0)</f>
        <v>14895</v>
      </c>
      <c r="H19" s="299">
        <v>7130</v>
      </c>
      <c r="I19" s="179"/>
      <c r="K19" s="261"/>
    </row>
    <row r="20" spans="2:11" s="123" customFormat="1" ht="20.25" customHeight="1" thickBot="1">
      <c r="B20" s="111"/>
      <c r="C20" s="94" t="s">
        <v>91</v>
      </c>
      <c r="D20" s="218"/>
      <c r="E20" s="80"/>
      <c r="F20" s="267"/>
      <c r="G20" s="159">
        <f>ROUND(SUM(G18:G19),2)</f>
        <v>31516</v>
      </c>
      <c r="H20" s="227">
        <f>SUM(H18:H19)</f>
        <v>15189</v>
      </c>
      <c r="I20" s="179"/>
      <c r="K20" s="261"/>
    </row>
    <row r="21" spans="2:7" s="123" customFormat="1" ht="16.5" thickBot="1">
      <c r="B21" s="179"/>
      <c r="C21" s="179"/>
      <c r="D21" s="179"/>
      <c r="E21" s="179"/>
      <c r="F21" s="179"/>
      <c r="G21" s="179"/>
    </row>
    <row r="22" spans="3:5" s="3" customFormat="1" ht="16.5" thickBot="1">
      <c r="C22" s="748" t="s">
        <v>210</v>
      </c>
      <c r="D22" s="757"/>
      <c r="E22" s="268">
        <f>G11+H20</f>
        <v>15189</v>
      </c>
    </row>
    <row r="23" spans="3:5" s="3" customFormat="1" ht="15.75">
      <c r="C23" s="13"/>
      <c r="E23" s="6"/>
    </row>
    <row r="24" spans="3:5" s="3" customFormat="1" ht="15.75">
      <c r="C24" s="13"/>
      <c r="E24" s="6"/>
    </row>
    <row r="25" spans="2:8" s="123" customFormat="1" ht="15.75">
      <c r="B25" s="835" t="s">
        <v>214</v>
      </c>
      <c r="C25" s="835"/>
      <c r="D25" s="835"/>
      <c r="E25" s="835"/>
      <c r="F25" s="835"/>
      <c r="G25" s="835"/>
      <c r="H25" s="835"/>
    </row>
    <row r="26" spans="2:8" s="3" customFormat="1" ht="15.75">
      <c r="B26" s="748" t="s">
        <v>61</v>
      </c>
      <c r="C26" s="748"/>
      <c r="D26" s="748"/>
      <c r="E26" s="748"/>
      <c r="F26" s="748"/>
      <c r="G26" s="748"/>
      <c r="H26" s="748"/>
    </row>
    <row r="27" s="123" customFormat="1" ht="16.5" thickBot="1"/>
    <row r="28" spans="2:8" s="123" customFormat="1" ht="42" customHeight="1" thickBot="1">
      <c r="B28" s="94" t="s">
        <v>100</v>
      </c>
      <c r="C28" s="777" t="s">
        <v>84</v>
      </c>
      <c r="D28" s="778"/>
      <c r="E28" s="778"/>
      <c r="F28" s="778"/>
      <c r="G28" s="76" t="s">
        <v>166</v>
      </c>
      <c r="H28" s="78" t="s">
        <v>167</v>
      </c>
    </row>
    <row r="29" spans="2:8" s="123" customFormat="1" ht="16.5" thickBot="1">
      <c r="B29" s="214">
        <v>1</v>
      </c>
      <c r="C29" s="888">
        <v>2</v>
      </c>
      <c r="D29" s="889"/>
      <c r="E29" s="889"/>
      <c r="F29" s="889"/>
      <c r="G29" s="225">
        <v>3</v>
      </c>
      <c r="H29" s="259">
        <v>4</v>
      </c>
    </row>
    <row r="30" spans="2:8" s="123" customFormat="1" ht="15.75">
      <c r="B30" s="158">
        <v>1</v>
      </c>
      <c r="C30" s="818" t="s">
        <v>240</v>
      </c>
      <c r="D30" s="892"/>
      <c r="E30" s="892"/>
      <c r="F30" s="892"/>
      <c r="G30" s="148">
        <v>1000</v>
      </c>
      <c r="H30" s="269">
        <v>1000</v>
      </c>
    </row>
    <row r="31" spans="2:8" s="123" customFormat="1" ht="15.75">
      <c r="B31" s="262">
        <v>2</v>
      </c>
      <c r="C31" s="890" t="s">
        <v>94</v>
      </c>
      <c r="D31" s="891"/>
      <c r="E31" s="891"/>
      <c r="F31" s="891"/>
      <c r="G31" s="119">
        <v>0</v>
      </c>
      <c r="H31" s="270"/>
    </row>
    <row r="32" spans="2:8" s="123" customFormat="1" ht="15.75">
      <c r="B32" s="262"/>
      <c r="C32" s="890"/>
      <c r="D32" s="891"/>
      <c r="E32" s="891"/>
      <c r="F32" s="891"/>
      <c r="G32" s="119"/>
      <c r="H32" s="270"/>
    </row>
    <row r="33" spans="2:8" s="123" customFormat="1" ht="15.75">
      <c r="B33" s="262"/>
      <c r="C33" s="890"/>
      <c r="D33" s="891"/>
      <c r="E33" s="891"/>
      <c r="F33" s="891"/>
      <c r="G33" s="119"/>
      <c r="H33" s="270"/>
    </row>
    <row r="34" spans="2:8" s="123" customFormat="1" ht="15.75">
      <c r="B34" s="262"/>
      <c r="C34" s="890"/>
      <c r="D34" s="891"/>
      <c r="E34" s="891"/>
      <c r="F34" s="891"/>
      <c r="G34" s="119"/>
      <c r="H34" s="270"/>
    </row>
    <row r="35" spans="2:8" s="123" customFormat="1" ht="16.5" thickBot="1">
      <c r="B35" s="260"/>
      <c r="C35" s="893"/>
      <c r="D35" s="894"/>
      <c r="E35" s="894"/>
      <c r="F35" s="894"/>
      <c r="G35" s="201"/>
      <c r="H35" s="271"/>
    </row>
    <row r="36" spans="6:8" s="123" customFormat="1" ht="16.5" thickBot="1">
      <c r="F36" s="263" t="s">
        <v>91</v>
      </c>
      <c r="G36" s="159">
        <f>SUM(G30:G35)</f>
        <v>1000</v>
      </c>
      <c r="H36" s="212">
        <f>SUM(H30:H35)</f>
        <v>1000</v>
      </c>
    </row>
    <row r="37" s="3" customFormat="1" ht="16.5" thickBot="1"/>
    <row r="38" spans="3:12" s="3" customFormat="1" ht="16.5" thickBot="1">
      <c r="C38" s="748" t="s">
        <v>215</v>
      </c>
      <c r="D38" s="757"/>
      <c r="E38" s="268">
        <f>H36</f>
        <v>1000</v>
      </c>
      <c r="L38" s="3" t="s">
        <v>170</v>
      </c>
    </row>
    <row r="39" s="3" customFormat="1" ht="15.75"/>
    <row r="40" s="3" customFormat="1" ht="12" customHeight="1"/>
    <row r="41" s="3" customFormat="1" ht="15.75" hidden="1"/>
    <row r="42" spans="2:7" s="123" customFormat="1" ht="15.75" hidden="1">
      <c r="B42" s="835" t="s">
        <v>213</v>
      </c>
      <c r="C42" s="835"/>
      <c r="D42" s="835"/>
      <c r="E42" s="835"/>
      <c r="F42" s="835"/>
      <c r="G42" s="835"/>
    </row>
    <row r="43" spans="2:8" s="3" customFormat="1" ht="15.75" hidden="1">
      <c r="B43" s="748" t="s">
        <v>204</v>
      </c>
      <c r="C43" s="748"/>
      <c r="D43" s="748"/>
      <c r="E43" s="748"/>
      <c r="F43" s="748"/>
      <c r="G43" s="748"/>
      <c r="H43" s="11"/>
    </row>
    <row r="44" s="123" customFormat="1" ht="15.75" hidden="1">
      <c r="C44" s="124"/>
    </row>
    <row r="45" spans="2:8" s="123" customFormat="1" ht="42" customHeight="1" hidden="1" thickBot="1">
      <c r="B45" s="94" t="s">
        <v>100</v>
      </c>
      <c r="C45" s="777" t="s">
        <v>84</v>
      </c>
      <c r="D45" s="778"/>
      <c r="E45" s="778"/>
      <c r="F45" s="778"/>
      <c r="G45" s="76" t="s">
        <v>166</v>
      </c>
      <c r="H45" s="78" t="s">
        <v>167</v>
      </c>
    </row>
    <row r="46" spans="2:8" s="123" customFormat="1" ht="16.5" hidden="1" thickBot="1">
      <c r="B46" s="214">
        <v>1</v>
      </c>
      <c r="C46" s="888">
        <v>2</v>
      </c>
      <c r="D46" s="889"/>
      <c r="E46" s="889"/>
      <c r="F46" s="889"/>
      <c r="G46" s="225">
        <v>3</v>
      </c>
      <c r="H46" s="259">
        <v>4</v>
      </c>
    </row>
    <row r="47" spans="2:8" s="123" customFormat="1" ht="15.75" hidden="1">
      <c r="B47" s="158">
        <v>1</v>
      </c>
      <c r="C47" s="818" t="s">
        <v>241</v>
      </c>
      <c r="D47" s="892"/>
      <c r="E47" s="892"/>
      <c r="F47" s="892"/>
      <c r="G47" s="148">
        <v>60000</v>
      </c>
      <c r="H47" s="269"/>
    </row>
    <row r="48" spans="2:8" s="123" customFormat="1" ht="15.75" hidden="1">
      <c r="B48" s="262">
        <v>2</v>
      </c>
      <c r="C48" s="890"/>
      <c r="D48" s="891"/>
      <c r="E48" s="891"/>
      <c r="F48" s="891"/>
      <c r="G48" s="119">
        <v>0</v>
      </c>
      <c r="H48" s="270"/>
    </row>
    <row r="49" spans="2:8" s="123" customFormat="1" ht="15.75" hidden="1">
      <c r="B49" s="262"/>
      <c r="C49" s="890"/>
      <c r="D49" s="891"/>
      <c r="E49" s="891"/>
      <c r="F49" s="891"/>
      <c r="G49" s="119"/>
      <c r="H49" s="270"/>
    </row>
    <row r="50" spans="2:8" s="123" customFormat="1" ht="15.75" hidden="1">
      <c r="B50" s="262"/>
      <c r="C50" s="890"/>
      <c r="D50" s="891"/>
      <c r="E50" s="891"/>
      <c r="F50" s="891"/>
      <c r="G50" s="119"/>
      <c r="H50" s="270"/>
    </row>
    <row r="51" spans="2:8" s="123" customFormat="1" ht="15.75" hidden="1">
      <c r="B51" s="262"/>
      <c r="C51" s="890"/>
      <c r="D51" s="891"/>
      <c r="E51" s="891"/>
      <c r="F51" s="891"/>
      <c r="G51" s="119"/>
      <c r="H51" s="270"/>
    </row>
    <row r="52" spans="2:8" s="123" customFormat="1" ht="16.5" hidden="1" thickBot="1">
      <c r="B52" s="260"/>
      <c r="C52" s="893"/>
      <c r="D52" s="894"/>
      <c r="E52" s="894"/>
      <c r="F52" s="894"/>
      <c r="G52" s="201"/>
      <c r="H52" s="271"/>
    </row>
    <row r="53" spans="6:8" s="123" customFormat="1" ht="16.5" hidden="1" thickBot="1">
      <c r="F53" s="263" t="s">
        <v>91</v>
      </c>
      <c r="G53" s="159">
        <f>SUM(G47:G52)</f>
        <v>60000</v>
      </c>
      <c r="H53" s="212">
        <f>SUM(H47:H52)</f>
        <v>0</v>
      </c>
    </row>
    <row r="54" s="123" customFormat="1" ht="14.25" customHeight="1" hidden="1"/>
    <row r="55" spans="3:5" s="3" customFormat="1" ht="16.5" hidden="1" thickBot="1">
      <c r="C55" s="748" t="s">
        <v>216</v>
      </c>
      <c r="D55" s="757"/>
      <c r="E55" s="268">
        <f>H53</f>
        <v>0</v>
      </c>
    </row>
    <row r="56" s="3" customFormat="1" ht="15.75"/>
    <row r="57" s="3" customFormat="1" ht="15.75"/>
    <row r="58" spans="1:7" ht="15.75">
      <c r="A58" s="3"/>
      <c r="B58" s="3" t="s">
        <v>557</v>
      </c>
      <c r="C58" s="411"/>
      <c r="D58" s="411"/>
      <c r="E58" s="411"/>
      <c r="F58" s="411"/>
      <c r="G58" s="411"/>
    </row>
    <row r="59" spans="1:7" ht="15.75">
      <c r="A59" s="3"/>
      <c r="B59" s="3"/>
      <c r="C59" s="411"/>
      <c r="D59" s="411"/>
      <c r="E59" s="411"/>
      <c r="F59" s="411"/>
      <c r="G59" s="411"/>
    </row>
    <row r="60" spans="1:7" ht="15.75">
      <c r="A60" s="3"/>
      <c r="B60" s="3"/>
      <c r="C60" s="411"/>
      <c r="D60" s="411"/>
      <c r="E60" s="411"/>
      <c r="F60" s="411"/>
      <c r="G60" s="411"/>
    </row>
    <row r="61" spans="1:7" ht="15.75">
      <c r="A61" s="3"/>
      <c r="B61" s="3" t="s">
        <v>558</v>
      </c>
      <c r="C61" s="434"/>
      <c r="D61" s="434"/>
      <c r="E61" s="434"/>
      <c r="F61" s="434"/>
      <c r="G61" s="434"/>
    </row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</sheetData>
  <sheetProtection/>
  <mergeCells count="29">
    <mergeCell ref="C35:F35"/>
    <mergeCell ref="C55:D55"/>
    <mergeCell ref="C46:F46"/>
    <mergeCell ref="C47:F47"/>
    <mergeCell ref="C49:F49"/>
    <mergeCell ref="C50:F50"/>
    <mergeCell ref="C48:F48"/>
    <mergeCell ref="C51:F51"/>
    <mergeCell ref="C52:F52"/>
    <mergeCell ref="F1:I1"/>
    <mergeCell ref="C22:D22"/>
    <mergeCell ref="C30:F30"/>
    <mergeCell ref="B3:H3"/>
    <mergeCell ref="B4:H4"/>
    <mergeCell ref="B14:H14"/>
    <mergeCell ref="B6:H6"/>
    <mergeCell ref="C7:F7"/>
    <mergeCell ref="C28:F28"/>
    <mergeCell ref="B25:H25"/>
    <mergeCell ref="B26:H26"/>
    <mergeCell ref="C45:F45"/>
    <mergeCell ref="C38:D38"/>
    <mergeCell ref="B42:G42"/>
    <mergeCell ref="C29:F29"/>
    <mergeCell ref="B43:G43"/>
    <mergeCell ref="C33:F33"/>
    <mergeCell ref="C34:F34"/>
    <mergeCell ref="C31:F31"/>
    <mergeCell ref="C32:F32"/>
  </mergeCells>
  <printOptions/>
  <pageMargins left="0.61" right="0.24" top="0" bottom="0" header="0.5118110236220472" footer="0.5118110236220472"/>
  <pageSetup horizontalDpi="600" verticalDpi="600" orientation="portrait" paperSize="9" scale="77" r:id="rId1"/>
  <ignoredErrors>
    <ignoredError sqref="H20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7"/>
  </sheetPr>
  <dimension ref="A1:O258"/>
  <sheetViews>
    <sheetView zoomScalePageLayoutView="0" workbookViewId="0" topLeftCell="A55">
      <selection activeCell="I14" sqref="I14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37.75390625" style="0" customWidth="1"/>
    <col min="4" max="4" width="14.375" style="0" customWidth="1"/>
    <col min="5" max="5" width="14.75390625" style="0" customWidth="1"/>
    <col min="6" max="6" width="14.625" style="0" customWidth="1"/>
    <col min="7" max="7" width="14.875" style="0" customWidth="1"/>
    <col min="8" max="8" width="15.125" style="0" customWidth="1"/>
    <col min="9" max="9" width="15.25390625" style="0" customWidth="1"/>
    <col min="10" max="10" width="9.125" style="0" hidden="1" customWidth="1"/>
  </cols>
  <sheetData>
    <row r="1" spans="7:10" ht="71.25" customHeight="1">
      <c r="G1" s="759" t="s">
        <v>577</v>
      </c>
      <c r="H1" s="759"/>
      <c r="I1" s="759"/>
      <c r="J1" s="759"/>
    </row>
    <row r="2" spans="2:9" ht="39" customHeight="1">
      <c r="B2" s="835" t="s">
        <v>62</v>
      </c>
      <c r="C2" s="835"/>
      <c r="D2" s="835"/>
      <c r="E2" s="835"/>
      <c r="F2" s="835"/>
      <c r="G2" s="835"/>
      <c r="H2" s="835"/>
      <c r="I2" s="835"/>
    </row>
    <row r="4" spans="1:9" ht="15.75">
      <c r="A4" s="3"/>
      <c r="B4" s="748" t="s">
        <v>578</v>
      </c>
      <c r="C4" s="748"/>
      <c r="D4" s="748"/>
      <c r="E4" s="748"/>
      <c r="F4" s="748"/>
      <c r="G4" s="748"/>
      <c r="H4" s="748"/>
      <c r="I4" s="748"/>
    </row>
    <row r="5" spans="1:9" ht="15.75">
      <c r="A5" s="3"/>
      <c r="B5" s="748"/>
      <c r="C5" s="748"/>
      <c r="D5" s="748"/>
      <c r="E5" s="748"/>
      <c r="F5" s="748"/>
      <c r="G5" s="748"/>
      <c r="H5" s="748"/>
      <c r="I5" s="748"/>
    </row>
    <row r="6" spans="1:7" ht="10.5" customHeight="1">
      <c r="A6" s="3"/>
      <c r="B6" s="3"/>
      <c r="C6" s="3"/>
      <c r="D6" s="3"/>
      <c r="E6" s="3"/>
      <c r="F6" s="3"/>
      <c r="G6" s="3"/>
    </row>
    <row r="7" spans="1:9" ht="15.75">
      <c r="A7" s="3"/>
      <c r="B7" s="748" t="s">
        <v>6</v>
      </c>
      <c r="C7" s="748"/>
      <c r="D7" s="748"/>
      <c r="E7" s="748"/>
      <c r="F7" s="748"/>
      <c r="G7" s="748"/>
      <c r="H7" s="748"/>
      <c r="I7" s="748"/>
    </row>
    <row r="8" spans="1:15" s="1" customFormat="1" ht="15.75" customHeight="1" thickBot="1">
      <c r="A8" s="6"/>
      <c r="B8" s="39"/>
      <c r="C8" s="178"/>
      <c r="D8" s="178"/>
      <c r="E8" s="179"/>
      <c r="F8" s="179"/>
      <c r="G8" s="238"/>
      <c r="H8" s="239"/>
      <c r="I8" s="239"/>
      <c r="J8" s="309"/>
      <c r="K8" s="240"/>
      <c r="L8" s="240" t="s">
        <v>170</v>
      </c>
      <c r="M8" s="241"/>
      <c r="N8" s="240"/>
      <c r="O8" s="240"/>
    </row>
    <row r="9" spans="1:9" ht="40.5" customHeight="1" thickBot="1">
      <c r="A9" s="3"/>
      <c r="B9" s="76" t="s">
        <v>100</v>
      </c>
      <c r="C9" s="77" t="s">
        <v>84</v>
      </c>
      <c r="D9" s="897" t="s">
        <v>173</v>
      </c>
      <c r="E9" s="778"/>
      <c r="F9" s="778"/>
      <c r="G9" s="779"/>
      <c r="H9" s="76" t="s">
        <v>166</v>
      </c>
      <c r="I9" s="78" t="s">
        <v>167</v>
      </c>
    </row>
    <row r="10" spans="1:9" ht="16.5" thickBot="1">
      <c r="A10" s="3"/>
      <c r="B10" s="42">
        <v>1</v>
      </c>
      <c r="C10" s="43">
        <v>2</v>
      </c>
      <c r="D10" s="862">
        <v>3</v>
      </c>
      <c r="E10" s="770"/>
      <c r="F10" s="770"/>
      <c r="G10" s="771"/>
      <c r="H10" s="42">
        <v>4</v>
      </c>
      <c r="I10" s="44">
        <v>5</v>
      </c>
    </row>
    <row r="11" spans="1:10" ht="43.5" customHeight="1">
      <c r="A11" s="3"/>
      <c r="B11" s="805">
        <v>1</v>
      </c>
      <c r="C11" s="286" t="s">
        <v>522</v>
      </c>
      <c r="D11" s="898"/>
      <c r="E11" s="838" t="s">
        <v>101</v>
      </c>
      <c r="F11" s="838" t="s">
        <v>165</v>
      </c>
      <c r="G11" s="840" t="s">
        <v>231</v>
      </c>
      <c r="H11" s="753"/>
      <c r="I11" s="840"/>
      <c r="J11" s="310"/>
    </row>
    <row r="12" spans="1:10" ht="16.5" customHeight="1">
      <c r="A12" s="3"/>
      <c r="B12" s="806"/>
      <c r="C12" s="95" t="s">
        <v>90</v>
      </c>
      <c r="D12" s="899"/>
      <c r="E12" s="839"/>
      <c r="F12" s="839"/>
      <c r="G12" s="802"/>
      <c r="H12" s="801"/>
      <c r="I12" s="802"/>
      <c r="J12" s="310"/>
    </row>
    <row r="13" spans="1:10" ht="21.75" customHeight="1">
      <c r="A13" s="3"/>
      <c r="B13" s="806"/>
      <c r="C13" s="287" t="s">
        <v>185</v>
      </c>
      <c r="D13" s="143"/>
      <c r="E13" s="133"/>
      <c r="F13" s="234">
        <v>2</v>
      </c>
      <c r="G13" s="144">
        <f>3600*1.1</f>
        <v>3960.0000000000005</v>
      </c>
      <c r="H13" s="119">
        <f aca="true" t="shared" si="0" ref="H13:H20">F13*G13</f>
        <v>7920.000000000001</v>
      </c>
      <c r="I13" s="74">
        <v>4072</v>
      </c>
      <c r="J13" s="310"/>
    </row>
    <row r="14" spans="1:10" ht="33.75" customHeight="1">
      <c r="A14" s="3"/>
      <c r="B14" s="806"/>
      <c r="C14" s="287" t="s">
        <v>232</v>
      </c>
      <c r="D14" s="143"/>
      <c r="E14" s="133"/>
      <c r="F14" s="234">
        <v>0</v>
      </c>
      <c r="G14" s="144">
        <v>500</v>
      </c>
      <c r="H14" s="119">
        <f t="shared" si="0"/>
        <v>0</v>
      </c>
      <c r="I14" s="74"/>
      <c r="J14" s="310"/>
    </row>
    <row r="15" spans="1:10" ht="36" customHeight="1">
      <c r="A15" s="3"/>
      <c r="B15" s="806"/>
      <c r="C15" s="138" t="s">
        <v>233</v>
      </c>
      <c r="D15" s="143"/>
      <c r="E15" s="133"/>
      <c r="F15" s="234">
        <v>2</v>
      </c>
      <c r="G15" s="144">
        <f>3000*1.1</f>
        <v>3300.0000000000005</v>
      </c>
      <c r="H15" s="119">
        <f t="shared" si="0"/>
        <v>6600.000000000001</v>
      </c>
      <c r="I15" s="74"/>
      <c r="J15" s="310"/>
    </row>
    <row r="16" spans="1:10" ht="36" customHeight="1">
      <c r="A16" s="3"/>
      <c r="B16" s="806"/>
      <c r="C16" s="138" t="s">
        <v>252</v>
      </c>
      <c r="D16" s="143">
        <v>1500</v>
      </c>
      <c r="E16" s="133" t="s">
        <v>326</v>
      </c>
      <c r="F16" s="234">
        <v>0</v>
      </c>
      <c r="G16" s="144">
        <f>29*1.1</f>
        <v>31.900000000000002</v>
      </c>
      <c r="H16" s="119">
        <f t="shared" si="0"/>
        <v>0</v>
      </c>
      <c r="I16" s="74"/>
      <c r="J16" s="310"/>
    </row>
    <row r="17" spans="1:10" ht="22.5" customHeight="1">
      <c r="A17" s="3"/>
      <c r="B17" s="806"/>
      <c r="C17" s="138" t="s">
        <v>280</v>
      </c>
      <c r="D17" s="143"/>
      <c r="E17" s="133"/>
      <c r="F17" s="234">
        <v>2</v>
      </c>
      <c r="G17" s="144">
        <v>1000</v>
      </c>
      <c r="H17" s="119">
        <f t="shared" si="0"/>
        <v>2000</v>
      </c>
      <c r="I17" s="74"/>
      <c r="J17" s="310"/>
    </row>
    <row r="18" spans="1:10" ht="50.25" customHeight="1">
      <c r="A18" s="3"/>
      <c r="B18" s="806"/>
      <c r="C18" s="91" t="s">
        <v>279</v>
      </c>
      <c r="D18" s="143"/>
      <c r="E18" s="133"/>
      <c r="F18" s="367"/>
      <c r="G18" s="368"/>
      <c r="H18" s="119">
        <f t="shared" si="0"/>
        <v>0</v>
      </c>
      <c r="I18" s="74"/>
      <c r="J18" s="310"/>
    </row>
    <row r="19" spans="1:10" ht="22.5" customHeight="1">
      <c r="A19" s="3"/>
      <c r="B19" s="806"/>
      <c r="C19" s="91" t="s">
        <v>434</v>
      </c>
      <c r="D19" s="143">
        <v>10</v>
      </c>
      <c r="E19" s="155"/>
      <c r="F19" s="234">
        <v>0</v>
      </c>
      <c r="G19" s="327">
        <f>200*1.1</f>
        <v>220.00000000000003</v>
      </c>
      <c r="H19" s="119">
        <f t="shared" si="0"/>
        <v>0</v>
      </c>
      <c r="I19" s="74"/>
      <c r="J19" s="310"/>
    </row>
    <row r="20" spans="1:10" ht="21.75" customHeight="1">
      <c r="A20" s="3"/>
      <c r="B20" s="806"/>
      <c r="C20" s="91" t="s">
        <v>435</v>
      </c>
      <c r="D20" s="143">
        <v>10</v>
      </c>
      <c r="E20" s="155"/>
      <c r="F20" s="234">
        <v>0</v>
      </c>
      <c r="G20" s="327">
        <f>1070*1.1</f>
        <v>1177</v>
      </c>
      <c r="H20" s="119">
        <f t="shared" si="0"/>
        <v>0</v>
      </c>
      <c r="I20" s="74"/>
      <c r="J20" s="310"/>
    </row>
    <row r="21" spans="1:10" ht="54" customHeight="1">
      <c r="A21" s="3"/>
      <c r="B21" s="806"/>
      <c r="C21" s="91" t="s">
        <v>74</v>
      </c>
      <c r="D21" s="502"/>
      <c r="E21" s="153"/>
      <c r="F21" s="234">
        <v>2</v>
      </c>
      <c r="G21" s="155">
        <f>1500*1.1</f>
        <v>1650.0000000000002</v>
      </c>
      <c r="H21" s="119">
        <f>F21*G21*12</f>
        <v>39600.00000000001</v>
      </c>
      <c r="I21" s="74">
        <v>40800</v>
      </c>
      <c r="J21" s="310"/>
    </row>
    <row r="22" spans="1:10" ht="85.5" customHeight="1">
      <c r="A22" s="3"/>
      <c r="B22" s="806"/>
      <c r="C22" s="91" t="s">
        <v>73</v>
      </c>
      <c r="D22" s="143"/>
      <c r="E22" s="133"/>
      <c r="F22" s="234">
        <v>1</v>
      </c>
      <c r="G22" s="155">
        <f>3935.93*1.1</f>
        <v>4329.523</v>
      </c>
      <c r="H22" s="119">
        <f>ROUND(F22*G22*12,0)</f>
        <v>51954</v>
      </c>
      <c r="I22" s="74">
        <v>49128</v>
      </c>
      <c r="J22" s="310"/>
    </row>
    <row r="23" spans="1:10" ht="21.75" customHeight="1">
      <c r="A23" s="3"/>
      <c r="B23" s="820"/>
      <c r="C23" s="93" t="s">
        <v>636</v>
      </c>
      <c r="D23" s="502"/>
      <c r="E23" s="127"/>
      <c r="F23" s="247">
        <v>1</v>
      </c>
      <c r="G23" s="155">
        <v>1000</v>
      </c>
      <c r="H23" s="148">
        <f>F23*G23*12</f>
        <v>12000</v>
      </c>
      <c r="I23" s="125"/>
      <c r="J23" s="310"/>
    </row>
    <row r="24" spans="1:10" ht="36.75" customHeight="1">
      <c r="A24" s="3"/>
      <c r="B24" s="820"/>
      <c r="C24" s="91" t="s">
        <v>637</v>
      </c>
      <c r="D24" s="143"/>
      <c r="E24" s="133"/>
      <c r="F24" s="247">
        <v>13</v>
      </c>
      <c r="G24" s="155">
        <f>40*1.1</f>
        <v>44</v>
      </c>
      <c r="H24" s="119">
        <f>F24*G24*12</f>
        <v>6864</v>
      </c>
      <c r="I24" s="74"/>
      <c r="J24" s="310"/>
    </row>
    <row r="25" spans="1:10" ht="36.75" customHeight="1" thickBot="1">
      <c r="A25" s="3"/>
      <c r="B25" s="820"/>
      <c r="C25" s="166" t="s">
        <v>638</v>
      </c>
      <c r="D25" s="530"/>
      <c r="E25" s="531"/>
      <c r="F25" s="235">
        <v>2</v>
      </c>
      <c r="G25" s="532">
        <f>15000*1.1</f>
        <v>16500</v>
      </c>
      <c r="H25" s="201">
        <f>F25*G25</f>
        <v>33000</v>
      </c>
      <c r="I25" s="299"/>
      <c r="J25" s="310"/>
    </row>
    <row r="26" spans="1:13" ht="16.5" thickBot="1">
      <c r="A26" s="3"/>
      <c r="B26" s="807"/>
      <c r="C26" s="304" t="s">
        <v>91</v>
      </c>
      <c r="D26" s="305"/>
      <c r="E26" s="306"/>
      <c r="F26" s="306"/>
      <c r="G26" s="299"/>
      <c r="H26" s="141">
        <f>ROUND(SUM(H13:H25),0)</f>
        <v>159938</v>
      </c>
      <c r="I26" s="142">
        <f>SUM(I13:I25)</f>
        <v>94000</v>
      </c>
      <c r="J26" s="310"/>
      <c r="M26" s="7"/>
    </row>
    <row r="27" spans="1:10" ht="16.5" thickBot="1">
      <c r="A27" s="3"/>
      <c r="B27" s="37"/>
      <c r="C27" s="3"/>
      <c r="D27" s="3"/>
      <c r="E27" s="3"/>
      <c r="F27" s="3"/>
      <c r="G27" s="3"/>
      <c r="H27" s="3"/>
      <c r="I27" s="3"/>
      <c r="J27" s="503"/>
    </row>
    <row r="28" spans="1:12" ht="16.5" customHeight="1" thickBot="1">
      <c r="A28" s="3"/>
      <c r="B28" s="39"/>
      <c r="C28" s="812" t="s">
        <v>8</v>
      </c>
      <c r="D28" s="812"/>
      <c r="E28" s="231">
        <f>I26</f>
        <v>94000</v>
      </c>
      <c r="F28" s="41"/>
      <c r="G28" s="41"/>
      <c r="H28" s="228"/>
      <c r="I28" s="228"/>
      <c r="L28" s="7" t="s">
        <v>170</v>
      </c>
    </row>
    <row r="29" spans="1:12" ht="16.5" customHeight="1">
      <c r="A29" s="3"/>
      <c r="B29" s="39"/>
      <c r="C29" s="187"/>
      <c r="D29" s="187"/>
      <c r="E29" s="237"/>
      <c r="F29" s="41"/>
      <c r="G29" s="41"/>
      <c r="H29" s="228"/>
      <c r="I29" s="228"/>
      <c r="L29" s="7"/>
    </row>
    <row r="30" spans="1:12" ht="31.5" customHeight="1">
      <c r="A30" s="3"/>
      <c r="B30" s="39"/>
      <c r="C30" s="187"/>
      <c r="D30" s="187"/>
      <c r="E30" s="237"/>
      <c r="F30" s="41"/>
      <c r="G30" s="41"/>
      <c r="H30" s="228"/>
      <c r="I30" s="228"/>
      <c r="L30" s="7"/>
    </row>
    <row r="31" spans="1:9" ht="15.75">
      <c r="A31" s="3"/>
      <c r="B31" s="748" t="s">
        <v>601</v>
      </c>
      <c r="C31" s="748"/>
      <c r="D31" s="748"/>
      <c r="E31" s="748"/>
      <c r="F31" s="748"/>
      <c r="G31" s="748"/>
      <c r="H31" s="748"/>
      <c r="I31" s="748"/>
    </row>
    <row r="32" spans="1:12" ht="16.5" customHeight="1" thickBot="1">
      <c r="A32" s="6"/>
      <c r="B32" s="39"/>
      <c r="C32" s="187"/>
      <c r="D32" s="187"/>
      <c r="E32" s="41"/>
      <c r="F32" s="41"/>
      <c r="G32" s="41"/>
      <c r="H32" s="228"/>
      <c r="I32" s="228"/>
      <c r="J32" s="1"/>
      <c r="L32" s="7"/>
    </row>
    <row r="33" spans="1:9" ht="40.5" customHeight="1" thickBot="1">
      <c r="A33" s="3"/>
      <c r="B33" s="76" t="s">
        <v>100</v>
      </c>
      <c r="C33" s="77" t="s">
        <v>84</v>
      </c>
      <c r="D33" s="897" t="s">
        <v>173</v>
      </c>
      <c r="E33" s="778"/>
      <c r="F33" s="778"/>
      <c r="G33" s="778"/>
      <c r="H33" s="76" t="s">
        <v>166</v>
      </c>
      <c r="I33" s="78" t="s">
        <v>167</v>
      </c>
    </row>
    <row r="34" spans="1:9" ht="16.5" thickBot="1">
      <c r="A34" s="3"/>
      <c r="B34" s="42">
        <v>1</v>
      </c>
      <c r="C34" s="43">
        <v>2</v>
      </c>
      <c r="D34" s="862">
        <v>3</v>
      </c>
      <c r="E34" s="770"/>
      <c r="F34" s="770"/>
      <c r="G34" s="770"/>
      <c r="H34" s="42">
        <v>4</v>
      </c>
      <c r="I34" s="44">
        <v>5</v>
      </c>
    </row>
    <row r="35" spans="1:12" ht="39.75" customHeight="1">
      <c r="A35" s="3"/>
      <c r="B35" s="805">
        <v>1</v>
      </c>
      <c r="C35" s="88" t="s">
        <v>202</v>
      </c>
      <c r="D35" s="895"/>
      <c r="E35" s="815" t="s">
        <v>101</v>
      </c>
      <c r="F35" s="815" t="s">
        <v>165</v>
      </c>
      <c r="G35" s="817" t="s">
        <v>164</v>
      </c>
      <c r="H35" s="780"/>
      <c r="I35" s="782"/>
      <c r="L35" s="2"/>
    </row>
    <row r="36" spans="1:9" ht="15.75" customHeight="1">
      <c r="A36" s="3"/>
      <c r="B36" s="806"/>
      <c r="C36" s="89" t="s">
        <v>90</v>
      </c>
      <c r="D36" s="896"/>
      <c r="E36" s="816"/>
      <c r="F36" s="816"/>
      <c r="G36" s="818"/>
      <c r="H36" s="825"/>
      <c r="I36" s="826"/>
    </row>
    <row r="37" spans="1:13" ht="16.5" customHeight="1">
      <c r="A37" s="3"/>
      <c r="B37" s="806"/>
      <c r="C37" s="93"/>
      <c r="D37" s="248"/>
      <c r="E37" s="153"/>
      <c r="F37" s="173"/>
      <c r="G37" s="153"/>
      <c r="H37" s="148">
        <f>F37*G37</f>
        <v>0</v>
      </c>
      <c r="I37" s="504"/>
      <c r="J37" s="8"/>
      <c r="M37" t="s">
        <v>170</v>
      </c>
    </row>
    <row r="38" spans="1:10" ht="15.75" customHeight="1" thickBot="1">
      <c r="A38" s="3"/>
      <c r="B38" s="806"/>
      <c r="C38" s="166"/>
      <c r="D38" s="291"/>
      <c r="E38" s="321"/>
      <c r="F38" s="235"/>
      <c r="G38" s="236"/>
      <c r="H38" s="201">
        <f>F38*G38</f>
        <v>0</v>
      </c>
      <c r="I38" s="132"/>
      <c r="J38" s="8"/>
    </row>
    <row r="39" spans="1:10" ht="15.75" customHeight="1" thickBot="1">
      <c r="A39" s="3"/>
      <c r="B39" s="807"/>
      <c r="C39" s="304" t="s">
        <v>91</v>
      </c>
      <c r="D39" s="307"/>
      <c r="E39" s="306"/>
      <c r="F39" s="306"/>
      <c r="G39" s="183"/>
      <c r="H39" s="141">
        <f>SUM(H37:H38)</f>
        <v>0</v>
      </c>
      <c r="I39" s="142">
        <f>SUM(I38:I38)</f>
        <v>0</v>
      </c>
      <c r="J39" s="8"/>
    </row>
    <row r="40" spans="1:15" s="1" customFormat="1" ht="15.75" customHeight="1" thickBot="1">
      <c r="A40" s="6"/>
      <c r="B40" s="39"/>
      <c r="C40" s="178"/>
      <c r="D40" s="178"/>
      <c r="E40" s="179"/>
      <c r="F40" s="179"/>
      <c r="G40" s="238"/>
      <c r="H40" s="239"/>
      <c r="I40" s="239"/>
      <c r="J40" s="309"/>
      <c r="K40" s="240"/>
      <c r="L40" s="240"/>
      <c r="M40" s="241"/>
      <c r="N40" s="240"/>
      <c r="O40" s="240"/>
    </row>
    <row r="41" spans="1:12" ht="16.5" customHeight="1" thickBot="1">
      <c r="A41" s="3"/>
      <c r="B41" s="39"/>
      <c r="C41" s="812" t="s">
        <v>1</v>
      </c>
      <c r="D41" s="812"/>
      <c r="E41" s="231">
        <f>I39</f>
        <v>0</v>
      </c>
      <c r="F41" s="41"/>
      <c r="G41" s="41"/>
      <c r="H41" s="228"/>
      <c r="I41" s="228"/>
      <c r="L41" s="7"/>
    </row>
    <row r="42" spans="1:12" ht="16.5" customHeight="1">
      <c r="A42" s="3"/>
      <c r="B42" s="39"/>
      <c r="C42" s="187"/>
      <c r="D42" s="187"/>
      <c r="E42" s="237"/>
      <c r="F42" s="41"/>
      <c r="G42" s="41"/>
      <c r="H42" s="228"/>
      <c r="I42" s="228"/>
      <c r="L42" s="7"/>
    </row>
    <row r="43" spans="1:12" ht="30" customHeight="1">
      <c r="A43" s="3"/>
      <c r="B43" s="39"/>
      <c r="C43" s="187"/>
      <c r="D43" s="187"/>
      <c r="E43" s="237"/>
      <c r="F43" s="41"/>
      <c r="G43" s="41"/>
      <c r="H43" s="228"/>
      <c r="I43" s="228"/>
      <c r="K43" t="s">
        <v>170</v>
      </c>
      <c r="L43" s="7"/>
    </row>
    <row r="44" spans="1:7" ht="15.75">
      <c r="A44" s="3"/>
      <c r="B44" s="748" t="s">
        <v>9</v>
      </c>
      <c r="C44" s="748"/>
      <c r="D44" s="748"/>
      <c r="E44" s="748"/>
      <c r="F44" s="748"/>
      <c r="G44" s="748"/>
    </row>
    <row r="45" spans="1:8" ht="9" customHeight="1">
      <c r="A45" s="3"/>
      <c r="B45" s="9"/>
      <c r="C45" s="9"/>
      <c r="D45" s="9"/>
      <c r="E45" s="9"/>
      <c r="F45" s="9"/>
      <c r="G45" s="9"/>
      <c r="H45" s="3"/>
    </row>
    <row r="46" spans="1:8" ht="13.5" customHeight="1" thickBot="1">
      <c r="A46" s="3"/>
      <c r="B46" s="13"/>
      <c r="C46" s="748"/>
      <c r="D46" s="748"/>
      <c r="E46" s="748"/>
      <c r="F46" s="748"/>
      <c r="G46" s="3"/>
      <c r="H46" s="3"/>
    </row>
    <row r="47" spans="1:8" ht="48" customHeight="1" thickBot="1">
      <c r="A47" s="3"/>
      <c r="B47" s="107" t="s">
        <v>100</v>
      </c>
      <c r="C47" s="109" t="s">
        <v>84</v>
      </c>
      <c r="D47" s="129" t="s">
        <v>226</v>
      </c>
      <c r="E47" s="130" t="s">
        <v>177</v>
      </c>
      <c r="F47" s="45" t="s">
        <v>166</v>
      </c>
      <c r="G47" s="47" t="s">
        <v>167</v>
      </c>
      <c r="H47" s="3"/>
    </row>
    <row r="48" spans="1:8" ht="16.5" thickBot="1">
      <c r="A48" s="3"/>
      <c r="B48" s="108">
        <v>1</v>
      </c>
      <c r="C48" s="110">
        <v>2</v>
      </c>
      <c r="D48" s="131">
        <v>3</v>
      </c>
      <c r="E48" s="128">
        <v>4</v>
      </c>
      <c r="F48" s="42">
        <v>5</v>
      </c>
      <c r="G48" s="44">
        <v>6</v>
      </c>
      <c r="H48" s="3"/>
    </row>
    <row r="49" spans="1:8" ht="51.75" customHeight="1">
      <c r="A49" s="3"/>
      <c r="B49" s="843">
        <v>1</v>
      </c>
      <c r="C49" s="88" t="s">
        <v>224</v>
      </c>
      <c r="D49" s="846"/>
      <c r="E49" s="848"/>
      <c r="F49" s="753"/>
      <c r="G49" s="840"/>
      <c r="H49" s="3"/>
    </row>
    <row r="50" spans="1:8" ht="15.75">
      <c r="A50" s="3"/>
      <c r="B50" s="844"/>
      <c r="C50" s="151" t="s">
        <v>90</v>
      </c>
      <c r="D50" s="847"/>
      <c r="E50" s="849"/>
      <c r="F50" s="801"/>
      <c r="G50" s="802"/>
      <c r="H50" s="3"/>
    </row>
    <row r="51" spans="1:8" ht="18.75" customHeight="1">
      <c r="A51" s="3"/>
      <c r="B51" s="844"/>
      <c r="C51" s="91"/>
      <c r="D51" s="247"/>
      <c r="E51" s="155"/>
      <c r="F51" s="119"/>
      <c r="G51" s="74"/>
      <c r="H51" s="3"/>
    </row>
    <row r="52" spans="1:8" ht="18" customHeight="1">
      <c r="A52" s="3"/>
      <c r="B52" s="844"/>
      <c r="C52" s="91"/>
      <c r="D52" s="247"/>
      <c r="E52" s="155"/>
      <c r="F52" s="119"/>
      <c r="G52" s="74"/>
      <c r="H52" s="3"/>
    </row>
    <row r="53" spans="1:8" ht="17.25" customHeight="1" thickBot="1">
      <c r="A53" s="3"/>
      <c r="B53" s="845"/>
      <c r="C53" s="166"/>
      <c r="D53" s="311"/>
      <c r="E53" s="236"/>
      <c r="F53" s="201"/>
      <c r="G53" s="132"/>
      <c r="H53" s="3"/>
    </row>
    <row r="54" spans="1:12" ht="16.5" thickBot="1">
      <c r="A54" s="3"/>
      <c r="B54" s="3"/>
      <c r="C54" s="123"/>
      <c r="D54" s="123"/>
      <c r="E54" s="254" t="s">
        <v>91</v>
      </c>
      <c r="F54" s="401">
        <f>ROUND(SUM(F51:F53),0)</f>
        <v>0</v>
      </c>
      <c r="G54" s="227">
        <f>SUM(G51:G53)</f>
        <v>0</v>
      </c>
      <c r="H54" s="3"/>
      <c r="I54" s="8"/>
      <c r="J54" s="8"/>
      <c r="L54" t="s">
        <v>170</v>
      </c>
    </row>
    <row r="55" spans="1:10" ht="16.5" thickBot="1">
      <c r="A55" s="3"/>
      <c r="B55" s="3"/>
      <c r="C55" s="3"/>
      <c r="D55" s="3"/>
      <c r="E55" s="3"/>
      <c r="F55" s="3"/>
      <c r="G55" s="122"/>
      <c r="H55" s="3"/>
      <c r="I55" s="8"/>
      <c r="J55" s="8"/>
    </row>
    <row r="56" spans="1:10" ht="16.5" thickBot="1">
      <c r="A56" s="3"/>
      <c r="B56" s="3"/>
      <c r="C56" s="9" t="s">
        <v>574</v>
      </c>
      <c r="D56" s="36">
        <f>G54</f>
        <v>0</v>
      </c>
      <c r="E56" s="136"/>
      <c r="F56" s="3"/>
      <c r="G56" s="122"/>
      <c r="H56" s="3"/>
      <c r="I56" s="8"/>
      <c r="J56" s="8"/>
    </row>
    <row r="57" spans="1:10" ht="15.75">
      <c r="A57" s="3"/>
      <c r="B57" s="3"/>
      <c r="C57" s="9"/>
      <c r="D57" s="137"/>
      <c r="E57" s="136"/>
      <c r="F57" s="3"/>
      <c r="G57" s="122"/>
      <c r="H57" s="3"/>
      <c r="I57" s="8"/>
      <c r="J57" s="8"/>
    </row>
    <row r="58" spans="1:10" ht="15.75">
      <c r="A58" s="3"/>
      <c r="B58" s="3"/>
      <c r="C58" s="9"/>
      <c r="D58" s="137"/>
      <c r="E58" s="136"/>
      <c r="F58" s="3"/>
      <c r="G58" s="122"/>
      <c r="H58" s="3"/>
      <c r="I58" s="8"/>
      <c r="J58" s="8"/>
    </row>
    <row r="59" spans="1:10" ht="15.75">
      <c r="A59" s="3"/>
      <c r="B59" s="3"/>
      <c r="C59" s="9"/>
      <c r="D59" s="137"/>
      <c r="E59" s="136"/>
      <c r="F59" s="3"/>
      <c r="G59" s="122"/>
      <c r="H59" s="3"/>
      <c r="I59" s="8"/>
      <c r="J59" s="8"/>
    </row>
    <row r="60" spans="1:8" ht="23.25" customHeight="1">
      <c r="A60" s="3"/>
      <c r="B60" s="3"/>
      <c r="C60" s="835" t="s">
        <v>39</v>
      </c>
      <c r="D60" s="835"/>
      <c r="E60" s="835"/>
      <c r="F60" s="835"/>
      <c r="G60" s="835"/>
      <c r="H60" s="835"/>
    </row>
    <row r="61" spans="1:7" ht="11.25" customHeight="1" thickBot="1">
      <c r="A61" s="3"/>
      <c r="B61" s="3"/>
      <c r="C61" s="124"/>
      <c r="D61" s="124"/>
      <c r="E61" s="124"/>
      <c r="F61" s="124"/>
      <c r="G61" s="124"/>
    </row>
    <row r="62" spans="1:8" ht="34.5" customHeight="1" thickBot="1">
      <c r="A62" s="3"/>
      <c r="B62" s="107" t="s">
        <v>100</v>
      </c>
      <c r="C62" s="109" t="s">
        <v>84</v>
      </c>
      <c r="D62" s="45" t="s">
        <v>101</v>
      </c>
      <c r="E62" s="46" t="s">
        <v>165</v>
      </c>
      <c r="F62" s="188" t="s">
        <v>175</v>
      </c>
      <c r="G62" s="45" t="s">
        <v>166</v>
      </c>
      <c r="H62" s="47" t="s">
        <v>167</v>
      </c>
    </row>
    <row r="63" spans="1:8" ht="16.5" thickBot="1">
      <c r="A63" s="3"/>
      <c r="B63" s="108">
        <v>1</v>
      </c>
      <c r="C63" s="110">
        <v>2</v>
      </c>
      <c r="D63" s="42">
        <v>3</v>
      </c>
      <c r="E63" s="43">
        <v>4</v>
      </c>
      <c r="F63" s="171">
        <v>5</v>
      </c>
      <c r="G63" s="42">
        <v>6</v>
      </c>
      <c r="H63" s="44">
        <v>7</v>
      </c>
    </row>
    <row r="64" spans="1:8" ht="36" customHeight="1">
      <c r="A64" s="3"/>
      <c r="B64" s="174"/>
      <c r="C64" s="88" t="s">
        <v>528</v>
      </c>
      <c r="D64" s="810"/>
      <c r="E64" s="878"/>
      <c r="F64" s="840"/>
      <c r="G64" s="753"/>
      <c r="H64" s="840"/>
    </row>
    <row r="65" spans="1:8" ht="18.75" customHeight="1">
      <c r="A65" s="3"/>
      <c r="B65" s="175"/>
      <c r="C65" s="151" t="s">
        <v>90</v>
      </c>
      <c r="D65" s="811"/>
      <c r="E65" s="880"/>
      <c r="F65" s="802"/>
      <c r="G65" s="801"/>
      <c r="H65" s="802"/>
    </row>
    <row r="66" spans="1:8" ht="24" customHeight="1">
      <c r="A66" s="3"/>
      <c r="B66" s="175"/>
      <c r="C66" s="507" t="s">
        <v>191</v>
      </c>
      <c r="D66" s="336"/>
      <c r="E66" s="173"/>
      <c r="F66" s="337"/>
      <c r="G66" s="148"/>
      <c r="H66" s="125"/>
    </row>
    <row r="67" spans="1:8" ht="15.75">
      <c r="A67" s="3"/>
      <c r="B67" s="175"/>
      <c r="C67" s="90" t="s">
        <v>63</v>
      </c>
      <c r="D67" s="344" t="s">
        <v>131</v>
      </c>
      <c r="E67" s="326">
        <v>0</v>
      </c>
      <c r="F67" s="347">
        <v>600</v>
      </c>
      <c r="G67" s="119">
        <f>E67*F67</f>
        <v>0</v>
      </c>
      <c r="H67" s="74"/>
    </row>
    <row r="68" spans="1:8" ht="15.75">
      <c r="A68" s="3"/>
      <c r="B68" s="175"/>
      <c r="C68" s="382"/>
      <c r="D68" s="505"/>
      <c r="E68" s="506"/>
      <c r="F68" s="402"/>
      <c r="G68" s="167">
        <f>E68*F68</f>
        <v>0</v>
      </c>
      <c r="H68" s="74"/>
    </row>
    <row r="69" spans="1:8" ht="16.5" thickBot="1">
      <c r="A69" s="3"/>
      <c r="B69" s="175"/>
      <c r="C69" s="166"/>
      <c r="D69" s="287"/>
      <c r="E69" s="234"/>
      <c r="F69" s="144"/>
      <c r="G69" s="119">
        <f>E69*F69</f>
        <v>0</v>
      </c>
      <c r="H69" s="74"/>
    </row>
    <row r="70" spans="1:8" ht="16.5" thickBot="1">
      <c r="A70" s="3"/>
      <c r="B70" s="176"/>
      <c r="C70" s="322" t="s">
        <v>91</v>
      </c>
      <c r="D70" s="345"/>
      <c r="E70" s="255"/>
      <c r="F70" s="346"/>
      <c r="G70" s="202">
        <f>ROUND(SUM(G67:G69),0)</f>
        <v>0</v>
      </c>
      <c r="H70" s="246">
        <f>SUM(H67:H69)</f>
        <v>0</v>
      </c>
    </row>
    <row r="71" spans="1:8" ht="16.5" thickBot="1">
      <c r="A71" s="3"/>
      <c r="B71" s="37"/>
      <c r="C71" s="3"/>
      <c r="D71" s="3"/>
      <c r="E71" s="3"/>
      <c r="F71" s="3"/>
      <c r="G71" s="3"/>
      <c r="H71" s="3"/>
    </row>
    <row r="72" spans="1:8" ht="20.25" customHeight="1" thickBot="1">
      <c r="A72" s="3"/>
      <c r="B72" s="6"/>
      <c r="C72" s="178" t="s">
        <v>50</v>
      </c>
      <c r="D72" s="215">
        <f>H70</f>
        <v>0</v>
      </c>
      <c r="E72" s="179"/>
      <c r="F72" s="180"/>
      <c r="G72" s="181"/>
      <c r="H72" s="181"/>
    </row>
    <row r="73" spans="1:10" ht="15.75">
      <c r="A73" s="3"/>
      <c r="B73" s="850"/>
      <c r="C73" s="850"/>
      <c r="D73" s="850"/>
      <c r="E73" s="850"/>
      <c r="F73" s="850"/>
      <c r="G73" s="850"/>
      <c r="H73" s="3"/>
      <c r="I73" s="8"/>
      <c r="J73" s="8"/>
    </row>
    <row r="74" spans="1:10" ht="15.75">
      <c r="A74" s="3"/>
      <c r="B74" s="53"/>
      <c r="C74" s="53"/>
      <c r="D74" s="53"/>
      <c r="E74" s="53"/>
      <c r="F74" s="53"/>
      <c r="G74" s="53"/>
      <c r="H74" s="3"/>
      <c r="I74" s="8"/>
      <c r="J74" s="8"/>
    </row>
    <row r="75" spans="1:10" ht="15.75">
      <c r="A75" s="3"/>
      <c r="B75" s="53"/>
      <c r="C75" s="53"/>
      <c r="D75" s="53"/>
      <c r="E75" s="53"/>
      <c r="F75" s="53"/>
      <c r="G75" s="53"/>
      <c r="H75" s="3"/>
      <c r="I75" s="8"/>
      <c r="J75" s="8"/>
    </row>
    <row r="76" spans="1:7" ht="15.75">
      <c r="A76" s="3"/>
      <c r="B76" s="3" t="s">
        <v>557</v>
      </c>
      <c r="C76" s="411"/>
      <c r="D76" s="411"/>
      <c r="E76" s="411"/>
      <c r="F76" s="411"/>
      <c r="G76" s="411"/>
    </row>
    <row r="77" spans="1:7" ht="15.75">
      <c r="A77" s="3"/>
      <c r="B77" s="3"/>
      <c r="C77" s="411"/>
      <c r="D77" s="411"/>
      <c r="E77" s="411"/>
      <c r="F77" s="411"/>
      <c r="G77" s="411"/>
    </row>
    <row r="78" spans="1:7" ht="15.75">
      <c r="A78" s="3"/>
      <c r="B78" s="3"/>
      <c r="C78" s="411"/>
      <c r="D78" s="411"/>
      <c r="E78" s="411"/>
      <c r="F78" s="411"/>
      <c r="G78" s="411"/>
    </row>
    <row r="79" spans="1:7" ht="15.75">
      <c r="A79" s="3"/>
      <c r="B79" s="3" t="s">
        <v>558</v>
      </c>
      <c r="C79" s="434"/>
      <c r="D79" s="434"/>
      <c r="E79" s="434"/>
      <c r="F79" s="434"/>
      <c r="G79" s="434"/>
    </row>
    <row r="80" spans="1:8" ht="15.75">
      <c r="A80" s="3"/>
      <c r="B80" s="40"/>
      <c r="C80" s="40"/>
      <c r="D80" s="40"/>
      <c r="E80" s="40"/>
      <c r="F80" s="40"/>
      <c r="G80" s="40"/>
      <c r="H80" s="3"/>
    </row>
    <row r="81" spans="1:8" ht="15.75">
      <c r="A81" s="3"/>
      <c r="B81" s="3"/>
      <c r="C81" s="3"/>
      <c r="D81" s="3"/>
      <c r="E81" s="3"/>
      <c r="F81" s="3"/>
      <c r="G81" s="3"/>
      <c r="H81" s="3"/>
    </row>
    <row r="82" spans="1:8" ht="15.75">
      <c r="A82" s="3"/>
      <c r="B82" s="3"/>
      <c r="C82" s="3"/>
      <c r="D82" s="3"/>
      <c r="E82" s="3"/>
      <c r="F82" s="3"/>
      <c r="G82" s="3"/>
      <c r="H82" s="3"/>
    </row>
    <row r="83" spans="1:8" ht="15.75">
      <c r="A83" s="3"/>
      <c r="B83" s="3"/>
      <c r="C83" s="3"/>
      <c r="D83" s="3"/>
      <c r="E83" s="3"/>
      <c r="F83" s="3"/>
      <c r="G83" s="3"/>
      <c r="H83" s="3"/>
    </row>
    <row r="84" spans="1:8" ht="15.75">
      <c r="A84" s="3"/>
      <c r="B84" s="3"/>
      <c r="C84" s="3"/>
      <c r="D84" s="3"/>
      <c r="E84" s="3"/>
      <c r="F84" s="3"/>
      <c r="G84" s="3"/>
      <c r="H84" s="3"/>
    </row>
    <row r="85" spans="1:8" ht="15.75">
      <c r="A85" s="3"/>
      <c r="B85" s="3"/>
      <c r="C85" s="3"/>
      <c r="D85" s="3"/>
      <c r="E85" s="3"/>
      <c r="F85" s="3"/>
      <c r="G85" s="3"/>
      <c r="H85" s="3"/>
    </row>
    <row r="86" spans="1:8" ht="15.75">
      <c r="A86" s="3"/>
      <c r="B86" s="3"/>
      <c r="C86" s="3"/>
      <c r="D86" s="3"/>
      <c r="E86" s="3"/>
      <c r="F86" s="3"/>
      <c r="G86" s="3"/>
      <c r="H86" s="3"/>
    </row>
    <row r="87" spans="1:8" ht="15.75">
      <c r="A87" s="3"/>
      <c r="B87" s="3"/>
      <c r="C87" s="3"/>
      <c r="D87" s="3"/>
      <c r="E87" s="3"/>
      <c r="F87" s="3"/>
      <c r="G87" s="3"/>
      <c r="H87" s="3"/>
    </row>
    <row r="88" spans="1:8" ht="15.75">
      <c r="A88" s="3"/>
      <c r="B88" s="3"/>
      <c r="C88" s="3"/>
      <c r="D88" s="3"/>
      <c r="E88" s="3"/>
      <c r="F88" s="3"/>
      <c r="G88" s="3"/>
      <c r="H88" s="3"/>
    </row>
    <row r="89" spans="1:8" ht="15.75">
      <c r="A89" s="3"/>
      <c r="B89" s="3"/>
      <c r="C89" s="3"/>
      <c r="D89" s="3"/>
      <c r="E89" s="3"/>
      <c r="F89" s="3"/>
      <c r="G89" s="3"/>
      <c r="H89" s="3"/>
    </row>
    <row r="90" spans="1:8" ht="15.75">
      <c r="A90" s="3"/>
      <c r="B90" s="3"/>
      <c r="C90" s="3"/>
      <c r="D90" s="3"/>
      <c r="E90" s="3"/>
      <c r="F90" s="3"/>
      <c r="G90" s="3"/>
      <c r="H90" s="3"/>
    </row>
    <row r="91" spans="1:8" ht="15.75">
      <c r="A91" s="3"/>
      <c r="B91" s="3"/>
      <c r="C91" s="3"/>
      <c r="D91" s="3"/>
      <c r="E91" s="3"/>
      <c r="F91" s="3"/>
      <c r="G91" s="3"/>
      <c r="H91" s="3"/>
    </row>
    <row r="92" spans="1:8" ht="15.75">
      <c r="A92" s="3"/>
      <c r="B92" s="3"/>
      <c r="C92" s="3"/>
      <c r="D92" s="3"/>
      <c r="E92" s="3"/>
      <c r="F92" s="3"/>
      <c r="G92" s="3"/>
      <c r="H92" s="3"/>
    </row>
    <row r="93" spans="1:8" ht="15.75">
      <c r="A93" s="3"/>
      <c r="B93" s="3"/>
      <c r="C93" s="3"/>
      <c r="D93" s="3"/>
      <c r="E93" s="3"/>
      <c r="F93" s="3"/>
      <c r="G93" s="3"/>
      <c r="H93" s="3"/>
    </row>
    <row r="94" spans="1:8" ht="15.75">
      <c r="A94" s="3"/>
      <c r="B94" s="3"/>
      <c r="C94" s="3"/>
      <c r="D94" s="3"/>
      <c r="E94" s="3"/>
      <c r="F94" s="3"/>
      <c r="G94" s="3"/>
      <c r="H94" s="3"/>
    </row>
    <row r="95" spans="1:8" ht="15.75">
      <c r="A95" s="3"/>
      <c r="B95" s="3"/>
      <c r="C95" s="3"/>
      <c r="D95" s="3"/>
      <c r="E95" s="3"/>
      <c r="F95" s="3"/>
      <c r="G95" s="3"/>
      <c r="H95" s="3"/>
    </row>
    <row r="96" spans="1:8" ht="15.75">
      <c r="A96" s="3"/>
      <c r="B96" s="3"/>
      <c r="C96" s="3"/>
      <c r="D96" s="3"/>
      <c r="E96" s="3"/>
      <c r="F96" s="3"/>
      <c r="G96" s="3"/>
      <c r="H96" s="3"/>
    </row>
    <row r="97" spans="1:8" ht="15.75">
      <c r="A97" s="3"/>
      <c r="B97" s="3"/>
      <c r="C97" s="3"/>
      <c r="D97" s="3"/>
      <c r="E97" s="3"/>
      <c r="F97" s="3"/>
      <c r="G97" s="3"/>
      <c r="H97" s="3"/>
    </row>
    <row r="98" spans="1:8" ht="15.75">
      <c r="A98" s="3"/>
      <c r="B98" s="3"/>
      <c r="C98" s="3"/>
      <c r="D98" s="3"/>
      <c r="E98" s="3"/>
      <c r="F98" s="3"/>
      <c r="G98" s="3"/>
      <c r="H98" s="3"/>
    </row>
    <row r="99" spans="1:8" ht="15.75">
      <c r="A99" s="3"/>
      <c r="B99" s="3"/>
      <c r="C99" s="3"/>
      <c r="D99" s="3"/>
      <c r="E99" s="3"/>
      <c r="F99" s="3"/>
      <c r="G99" s="3"/>
      <c r="H99" s="3"/>
    </row>
    <row r="100" spans="1:8" ht="15.75">
      <c r="A100" s="3"/>
      <c r="B100" s="3"/>
      <c r="C100" s="3"/>
      <c r="D100" s="3"/>
      <c r="E100" s="3"/>
      <c r="F100" s="3"/>
      <c r="G100" s="3"/>
      <c r="H100" s="3"/>
    </row>
    <row r="101" spans="1:8" ht="15.75">
      <c r="A101" s="3"/>
      <c r="B101" s="3"/>
      <c r="C101" s="3"/>
      <c r="D101" s="3"/>
      <c r="E101" s="3"/>
      <c r="F101" s="3"/>
      <c r="G101" s="3"/>
      <c r="H101" s="3"/>
    </row>
    <row r="102" spans="1:8" ht="15.75">
      <c r="A102" s="3"/>
      <c r="B102" s="3"/>
      <c r="C102" s="3"/>
      <c r="D102" s="3"/>
      <c r="E102" s="3"/>
      <c r="F102" s="3"/>
      <c r="G102" s="3"/>
      <c r="H102" s="3"/>
    </row>
    <row r="103" spans="1:8" ht="15.75">
      <c r="A103" s="3"/>
      <c r="B103" s="3"/>
      <c r="C103" s="3"/>
      <c r="D103" s="3"/>
      <c r="E103" s="3"/>
      <c r="F103" s="3"/>
      <c r="G103" s="3"/>
      <c r="H103" s="3"/>
    </row>
    <row r="104" spans="1:8" ht="15.75">
      <c r="A104" s="3"/>
      <c r="B104" s="3"/>
      <c r="C104" s="3"/>
      <c r="D104" s="3"/>
      <c r="E104" s="3"/>
      <c r="F104" s="3"/>
      <c r="G104" s="3"/>
      <c r="H104" s="3"/>
    </row>
    <row r="105" spans="1:8" ht="15.75">
      <c r="A105" s="3"/>
      <c r="B105" s="3"/>
      <c r="C105" s="3"/>
      <c r="D105" s="3"/>
      <c r="E105" s="3"/>
      <c r="F105" s="3"/>
      <c r="G105" s="3"/>
      <c r="H105" s="3"/>
    </row>
    <row r="106" spans="1:8" ht="15.75">
      <c r="A106" s="3"/>
      <c r="B106" s="3"/>
      <c r="C106" s="3"/>
      <c r="D106" s="3"/>
      <c r="E106" s="3"/>
      <c r="F106" s="3"/>
      <c r="G106" s="3"/>
      <c r="H106" s="3"/>
    </row>
    <row r="107" spans="1:8" ht="15.75">
      <c r="A107" s="3"/>
      <c r="B107" s="3"/>
      <c r="C107" s="3"/>
      <c r="D107" s="3"/>
      <c r="E107" s="3"/>
      <c r="F107" s="3"/>
      <c r="G107" s="3"/>
      <c r="H107" s="3"/>
    </row>
    <row r="108" spans="1:8" ht="15.75">
      <c r="A108" s="3"/>
      <c r="B108" s="3"/>
      <c r="C108" s="3"/>
      <c r="D108" s="3"/>
      <c r="E108" s="3"/>
      <c r="F108" s="3"/>
      <c r="G108" s="3"/>
      <c r="H108" s="3"/>
    </row>
    <row r="109" spans="1:8" ht="15.75">
      <c r="A109" s="3"/>
      <c r="B109" s="3"/>
      <c r="C109" s="3"/>
      <c r="D109" s="3"/>
      <c r="E109" s="3"/>
      <c r="F109" s="3"/>
      <c r="G109" s="3"/>
      <c r="H109" s="3"/>
    </row>
    <row r="110" spans="1:8" ht="15.75">
      <c r="A110" s="3"/>
      <c r="B110" s="3"/>
      <c r="C110" s="3"/>
      <c r="D110" s="3"/>
      <c r="E110" s="3"/>
      <c r="F110" s="3"/>
      <c r="G110" s="3"/>
      <c r="H110" s="3"/>
    </row>
    <row r="111" spans="1:8" ht="15.75">
      <c r="A111" s="3"/>
      <c r="B111" s="3"/>
      <c r="C111" s="3"/>
      <c r="D111" s="3"/>
      <c r="E111" s="3"/>
      <c r="F111" s="3"/>
      <c r="G111" s="3"/>
      <c r="H111" s="3"/>
    </row>
    <row r="112" spans="1:8" ht="15.75">
      <c r="A112" s="3"/>
      <c r="B112" s="3"/>
      <c r="C112" s="3"/>
      <c r="D112" s="3"/>
      <c r="E112" s="3"/>
      <c r="F112" s="3"/>
      <c r="G112" s="3"/>
      <c r="H112" s="3"/>
    </row>
    <row r="113" spans="1:8" ht="15.75">
      <c r="A113" s="3"/>
      <c r="B113" s="3"/>
      <c r="C113" s="3"/>
      <c r="D113" s="3"/>
      <c r="E113" s="3"/>
      <c r="F113" s="3"/>
      <c r="G113" s="3"/>
      <c r="H113" s="3"/>
    </row>
    <row r="114" spans="1:8" ht="15.75">
      <c r="A114" s="3"/>
      <c r="B114" s="3"/>
      <c r="C114" s="3"/>
      <c r="D114" s="3"/>
      <c r="E114" s="3"/>
      <c r="F114" s="3"/>
      <c r="G114" s="3"/>
      <c r="H114" s="3"/>
    </row>
    <row r="115" spans="1:8" ht="15.75">
      <c r="A115" s="3"/>
      <c r="B115" s="3"/>
      <c r="C115" s="3"/>
      <c r="D115" s="3"/>
      <c r="E115" s="3"/>
      <c r="F115" s="3"/>
      <c r="G115" s="3"/>
      <c r="H115" s="3"/>
    </row>
    <row r="116" spans="1:8" ht="15.75">
      <c r="A116" s="3"/>
      <c r="B116" s="3"/>
      <c r="C116" s="3"/>
      <c r="D116" s="3"/>
      <c r="E116" s="3"/>
      <c r="F116" s="3"/>
      <c r="G116" s="3"/>
      <c r="H116" s="3"/>
    </row>
    <row r="117" spans="1:8" ht="15.75">
      <c r="A117" s="3"/>
      <c r="B117" s="3"/>
      <c r="C117" s="3"/>
      <c r="D117" s="3"/>
      <c r="E117" s="3"/>
      <c r="F117" s="3"/>
      <c r="G117" s="3"/>
      <c r="H117" s="3"/>
    </row>
    <row r="118" spans="1:8" ht="15.75">
      <c r="A118" s="3"/>
      <c r="B118" s="3"/>
      <c r="C118" s="3"/>
      <c r="D118" s="3"/>
      <c r="E118" s="3"/>
      <c r="F118" s="3"/>
      <c r="G118" s="3"/>
      <c r="H118" s="3"/>
    </row>
    <row r="119" spans="1:8" ht="15.75">
      <c r="A119" s="3"/>
      <c r="B119" s="3"/>
      <c r="C119" s="3"/>
      <c r="D119" s="3"/>
      <c r="E119" s="3"/>
      <c r="F119" s="3"/>
      <c r="G119" s="3"/>
      <c r="H119" s="3"/>
    </row>
    <row r="120" spans="1:8" ht="15.75">
      <c r="A120" s="3"/>
      <c r="B120" s="3"/>
      <c r="C120" s="3"/>
      <c r="D120" s="3"/>
      <c r="E120" s="3"/>
      <c r="F120" s="3"/>
      <c r="G120" s="3"/>
      <c r="H120" s="3"/>
    </row>
    <row r="121" spans="1:8" ht="15.75">
      <c r="A121" s="3"/>
      <c r="B121" s="3"/>
      <c r="C121" s="3"/>
      <c r="D121" s="3"/>
      <c r="E121" s="3"/>
      <c r="F121" s="3"/>
      <c r="G121" s="3"/>
      <c r="H121" s="3"/>
    </row>
    <row r="122" spans="1:8" ht="15.75">
      <c r="A122" s="3"/>
      <c r="B122" s="3"/>
      <c r="C122" s="3"/>
      <c r="D122" s="3"/>
      <c r="E122" s="3"/>
      <c r="F122" s="3"/>
      <c r="G122" s="3"/>
      <c r="H122" s="3"/>
    </row>
    <row r="123" spans="1:8" ht="15.75">
      <c r="A123" s="3"/>
      <c r="B123" s="3"/>
      <c r="C123" s="3"/>
      <c r="D123" s="3"/>
      <c r="E123" s="3"/>
      <c r="F123" s="3"/>
      <c r="G123" s="3"/>
      <c r="H123" s="3"/>
    </row>
    <row r="124" spans="1:8" ht="15.75">
      <c r="A124" s="3"/>
      <c r="B124" s="3"/>
      <c r="C124" s="3"/>
      <c r="D124" s="3"/>
      <c r="E124" s="3"/>
      <c r="F124" s="3"/>
      <c r="G124" s="3"/>
      <c r="H124" s="3"/>
    </row>
    <row r="125" spans="1:8" ht="15.75">
      <c r="A125" s="3"/>
      <c r="B125" s="3"/>
      <c r="C125" s="3"/>
      <c r="D125" s="3"/>
      <c r="E125" s="3"/>
      <c r="F125" s="3"/>
      <c r="G125" s="3"/>
      <c r="H125" s="3"/>
    </row>
    <row r="126" spans="1:8" ht="15.75">
      <c r="A126" s="3"/>
      <c r="B126" s="3"/>
      <c r="C126" s="3"/>
      <c r="D126" s="3"/>
      <c r="E126" s="3"/>
      <c r="F126" s="3"/>
      <c r="G126" s="3"/>
      <c r="H126" s="3"/>
    </row>
    <row r="127" spans="1:8" ht="15.75">
      <c r="A127" s="3"/>
      <c r="B127" s="3"/>
      <c r="C127" s="3"/>
      <c r="D127" s="3"/>
      <c r="E127" s="3"/>
      <c r="F127" s="3"/>
      <c r="G127" s="3"/>
      <c r="H127" s="3"/>
    </row>
    <row r="128" spans="1:8" ht="15.75">
      <c r="A128" s="3"/>
      <c r="B128" s="3"/>
      <c r="C128" s="3"/>
      <c r="D128" s="3"/>
      <c r="E128" s="3"/>
      <c r="F128" s="3"/>
      <c r="G128" s="3"/>
      <c r="H128" s="3"/>
    </row>
    <row r="129" spans="1:8" ht="15.75">
      <c r="A129" s="3"/>
      <c r="B129" s="3"/>
      <c r="C129" s="3"/>
      <c r="D129" s="3"/>
      <c r="E129" s="3"/>
      <c r="F129" s="3"/>
      <c r="G129" s="3"/>
      <c r="H129" s="3"/>
    </row>
    <row r="130" spans="1:8" ht="15.75">
      <c r="A130" s="3"/>
      <c r="B130" s="3"/>
      <c r="C130" s="3"/>
      <c r="D130" s="3"/>
      <c r="E130" s="3"/>
      <c r="F130" s="3"/>
      <c r="G130" s="3"/>
      <c r="H130" s="3"/>
    </row>
    <row r="131" spans="1:8" ht="15.75">
      <c r="A131" s="3"/>
      <c r="B131" s="3"/>
      <c r="C131" s="3"/>
      <c r="D131" s="3"/>
      <c r="E131" s="3"/>
      <c r="F131" s="3"/>
      <c r="G131" s="3"/>
      <c r="H131" s="3"/>
    </row>
    <row r="132" spans="1:8" ht="15.75">
      <c r="A132" s="3"/>
      <c r="B132" s="3"/>
      <c r="C132" s="3"/>
      <c r="D132" s="3"/>
      <c r="E132" s="3"/>
      <c r="F132" s="3"/>
      <c r="G132" s="3"/>
      <c r="H132" s="3"/>
    </row>
    <row r="133" spans="1:8" ht="15.75">
      <c r="A133" s="3"/>
      <c r="B133" s="3"/>
      <c r="C133" s="3"/>
      <c r="D133" s="3"/>
      <c r="E133" s="3"/>
      <c r="F133" s="3"/>
      <c r="G133" s="3"/>
      <c r="H133" s="3"/>
    </row>
    <row r="134" spans="1:8" ht="15.75">
      <c r="A134" s="3"/>
      <c r="B134" s="3"/>
      <c r="C134" s="3"/>
      <c r="D134" s="3"/>
      <c r="E134" s="3"/>
      <c r="F134" s="3"/>
      <c r="G134" s="3"/>
      <c r="H134" s="3"/>
    </row>
    <row r="135" spans="1:8" ht="15.75">
      <c r="A135" s="3"/>
      <c r="B135" s="3"/>
      <c r="C135" s="3"/>
      <c r="D135" s="3"/>
      <c r="E135" s="3"/>
      <c r="F135" s="3"/>
      <c r="G135" s="3"/>
      <c r="H135" s="3"/>
    </row>
    <row r="136" spans="1:8" ht="15.75">
      <c r="A136" s="3"/>
      <c r="B136" s="3"/>
      <c r="C136" s="3"/>
      <c r="D136" s="3"/>
      <c r="E136" s="3"/>
      <c r="F136" s="3"/>
      <c r="G136" s="3"/>
      <c r="H136" s="3"/>
    </row>
    <row r="137" spans="1:8" ht="15.75">
      <c r="A137" s="3"/>
      <c r="B137" s="3"/>
      <c r="C137" s="3"/>
      <c r="D137" s="3"/>
      <c r="E137" s="3"/>
      <c r="F137" s="3"/>
      <c r="G137" s="3"/>
      <c r="H137" s="3"/>
    </row>
    <row r="138" spans="1:8" ht="15.75">
      <c r="A138" s="3"/>
      <c r="B138" s="3"/>
      <c r="C138" s="3"/>
      <c r="D138" s="3"/>
      <c r="E138" s="3"/>
      <c r="F138" s="3"/>
      <c r="G138" s="3"/>
      <c r="H138" s="3"/>
    </row>
    <row r="139" spans="1:8" ht="15.75">
      <c r="A139" s="3"/>
      <c r="B139" s="3"/>
      <c r="C139" s="3"/>
      <c r="D139" s="3"/>
      <c r="E139" s="3"/>
      <c r="F139" s="3"/>
      <c r="G139" s="3"/>
      <c r="H139" s="3"/>
    </row>
    <row r="140" spans="1:8" ht="15.75">
      <c r="A140" s="3"/>
      <c r="B140" s="3"/>
      <c r="C140" s="3"/>
      <c r="D140" s="3"/>
      <c r="E140" s="3"/>
      <c r="F140" s="3"/>
      <c r="G140" s="3"/>
      <c r="H140" s="3"/>
    </row>
    <row r="141" spans="1:8" ht="15.75">
      <c r="A141" s="3"/>
      <c r="B141" s="3"/>
      <c r="C141" s="3"/>
      <c r="D141" s="3"/>
      <c r="E141" s="3"/>
      <c r="F141" s="3"/>
      <c r="G141" s="3"/>
      <c r="H141" s="3"/>
    </row>
    <row r="142" spans="1:8" ht="15.75">
      <c r="A142" s="3"/>
      <c r="B142" s="3"/>
      <c r="C142" s="3"/>
      <c r="D142" s="3"/>
      <c r="E142" s="3"/>
      <c r="F142" s="3"/>
      <c r="G142" s="3"/>
      <c r="H142" s="3"/>
    </row>
    <row r="143" spans="1:8" ht="15.75">
      <c r="A143" s="3"/>
      <c r="B143" s="3"/>
      <c r="C143" s="3"/>
      <c r="D143" s="3"/>
      <c r="E143" s="3"/>
      <c r="F143" s="3"/>
      <c r="G143" s="3"/>
      <c r="H143" s="3"/>
    </row>
    <row r="144" spans="1:8" ht="15.75">
      <c r="A144" s="3"/>
      <c r="B144" s="3"/>
      <c r="C144" s="3"/>
      <c r="D144" s="3"/>
      <c r="E144" s="3"/>
      <c r="F144" s="3"/>
      <c r="G144" s="3"/>
      <c r="H144" s="3"/>
    </row>
    <row r="145" spans="1:8" ht="15.75">
      <c r="A145" s="3"/>
      <c r="B145" s="3"/>
      <c r="C145" s="3"/>
      <c r="D145" s="3"/>
      <c r="E145" s="3"/>
      <c r="F145" s="3"/>
      <c r="G145" s="3"/>
      <c r="H145" s="3"/>
    </row>
    <row r="146" spans="1:8" ht="15.75">
      <c r="A146" s="3"/>
      <c r="B146" s="3"/>
      <c r="C146" s="3"/>
      <c r="D146" s="3"/>
      <c r="E146" s="3"/>
      <c r="F146" s="3"/>
      <c r="G146" s="3"/>
      <c r="H146" s="3"/>
    </row>
    <row r="147" spans="1:8" ht="15.75">
      <c r="A147" s="3"/>
      <c r="B147" s="3"/>
      <c r="C147" s="3"/>
      <c r="D147" s="3"/>
      <c r="E147" s="3"/>
      <c r="F147" s="3"/>
      <c r="G147" s="3"/>
      <c r="H147" s="3"/>
    </row>
    <row r="148" spans="1:8" ht="15.75">
      <c r="A148" s="3"/>
      <c r="B148" s="3"/>
      <c r="C148" s="3"/>
      <c r="D148" s="3"/>
      <c r="E148" s="3"/>
      <c r="F148" s="3"/>
      <c r="G148" s="3"/>
      <c r="H148" s="3"/>
    </row>
    <row r="149" spans="1:8" ht="15.75">
      <c r="A149" s="3"/>
      <c r="B149" s="3"/>
      <c r="C149" s="3"/>
      <c r="D149" s="3"/>
      <c r="E149" s="3"/>
      <c r="F149" s="3"/>
      <c r="G149" s="3"/>
      <c r="H149" s="3"/>
    </row>
    <row r="150" spans="1:8" ht="15.75">
      <c r="A150" s="3"/>
      <c r="B150" s="3"/>
      <c r="C150" s="3"/>
      <c r="D150" s="3"/>
      <c r="E150" s="3"/>
      <c r="F150" s="3"/>
      <c r="G150" s="3"/>
      <c r="H150" s="3"/>
    </row>
    <row r="151" spans="1:8" ht="15.75">
      <c r="A151" s="3"/>
      <c r="B151" s="3"/>
      <c r="C151" s="3"/>
      <c r="D151" s="3"/>
      <c r="E151" s="3"/>
      <c r="F151" s="3"/>
      <c r="G151" s="3"/>
      <c r="H151" s="3"/>
    </row>
    <row r="152" spans="1:8" ht="15.75">
      <c r="A152" s="3"/>
      <c r="B152" s="3"/>
      <c r="C152" s="3"/>
      <c r="D152" s="3"/>
      <c r="E152" s="3"/>
      <c r="F152" s="3"/>
      <c r="G152" s="3"/>
      <c r="H152" s="3"/>
    </row>
    <row r="153" spans="1:8" ht="15.75">
      <c r="A153" s="3"/>
      <c r="B153" s="3"/>
      <c r="C153" s="3"/>
      <c r="D153" s="3"/>
      <c r="E153" s="3"/>
      <c r="F153" s="3"/>
      <c r="G153" s="3"/>
      <c r="H153" s="3"/>
    </row>
    <row r="154" spans="1:8" ht="15.75">
      <c r="A154" s="3"/>
      <c r="B154" s="3"/>
      <c r="C154" s="3"/>
      <c r="D154" s="3"/>
      <c r="E154" s="3"/>
      <c r="F154" s="3"/>
      <c r="G154" s="3"/>
      <c r="H154" s="3"/>
    </row>
    <row r="155" spans="1:8" ht="15.75">
      <c r="A155" s="3"/>
      <c r="B155" s="3"/>
      <c r="C155" s="3"/>
      <c r="D155" s="3"/>
      <c r="E155" s="3"/>
      <c r="F155" s="3"/>
      <c r="G155" s="3"/>
      <c r="H155" s="3"/>
    </row>
    <row r="156" spans="1:8" ht="15.75">
      <c r="A156" s="3"/>
      <c r="B156" s="3"/>
      <c r="C156" s="3"/>
      <c r="D156" s="3"/>
      <c r="E156" s="3"/>
      <c r="F156" s="3"/>
      <c r="G156" s="3"/>
      <c r="H156" s="3"/>
    </row>
    <row r="157" spans="1:8" ht="15.75">
      <c r="A157" s="3"/>
      <c r="B157" s="3"/>
      <c r="C157" s="3"/>
      <c r="D157" s="3"/>
      <c r="E157" s="3"/>
      <c r="F157" s="3"/>
      <c r="G157" s="3"/>
      <c r="H157" s="3"/>
    </row>
    <row r="158" spans="1:8" ht="15.75">
      <c r="A158" s="3"/>
      <c r="B158" s="3"/>
      <c r="C158" s="3"/>
      <c r="D158" s="3"/>
      <c r="E158" s="3"/>
      <c r="F158" s="3"/>
      <c r="G158" s="3"/>
      <c r="H158" s="3"/>
    </row>
    <row r="159" spans="1:8" ht="15.75">
      <c r="A159" s="3"/>
      <c r="B159" s="3"/>
      <c r="C159" s="3"/>
      <c r="D159" s="3"/>
      <c r="E159" s="3"/>
      <c r="F159" s="3"/>
      <c r="G159" s="3"/>
      <c r="H159" s="3"/>
    </row>
    <row r="160" spans="1:8" ht="15.75">
      <c r="A160" s="3"/>
      <c r="B160" s="3"/>
      <c r="C160" s="3"/>
      <c r="D160" s="3"/>
      <c r="E160" s="3"/>
      <c r="F160" s="3"/>
      <c r="G160" s="3"/>
      <c r="H160" s="3"/>
    </row>
    <row r="161" spans="1:8" ht="15.75">
      <c r="A161" s="3"/>
      <c r="B161" s="3"/>
      <c r="C161" s="3"/>
      <c r="D161" s="3"/>
      <c r="E161" s="3"/>
      <c r="F161" s="3"/>
      <c r="G161" s="3"/>
      <c r="H161" s="3"/>
    </row>
    <row r="162" spans="1:8" ht="15.75">
      <c r="A162" s="3"/>
      <c r="B162" s="3"/>
      <c r="C162" s="3"/>
      <c r="D162" s="3"/>
      <c r="E162" s="3"/>
      <c r="F162" s="3"/>
      <c r="G162" s="3"/>
      <c r="H162" s="3"/>
    </row>
    <row r="163" spans="1:8" ht="15.75">
      <c r="A163" s="3"/>
      <c r="B163" s="3"/>
      <c r="C163" s="3"/>
      <c r="D163" s="3"/>
      <c r="E163" s="3"/>
      <c r="F163" s="3"/>
      <c r="G163" s="3"/>
      <c r="H163" s="3"/>
    </row>
    <row r="164" spans="1:8" ht="15.75">
      <c r="A164" s="3"/>
      <c r="B164" s="3"/>
      <c r="C164" s="3"/>
      <c r="D164" s="3"/>
      <c r="E164" s="3"/>
      <c r="F164" s="3"/>
      <c r="G164" s="3"/>
      <c r="H164" s="3"/>
    </row>
    <row r="165" spans="1:8" ht="15.75">
      <c r="A165" s="3"/>
      <c r="B165" s="3"/>
      <c r="C165" s="3"/>
      <c r="D165" s="3"/>
      <c r="E165" s="3"/>
      <c r="F165" s="3"/>
      <c r="G165" s="3"/>
      <c r="H165" s="3"/>
    </row>
    <row r="166" spans="1:8" ht="15.75">
      <c r="A166" s="3"/>
      <c r="B166" s="3"/>
      <c r="C166" s="3"/>
      <c r="D166" s="3"/>
      <c r="E166" s="3"/>
      <c r="F166" s="3"/>
      <c r="G166" s="3"/>
      <c r="H166" s="3"/>
    </row>
    <row r="167" spans="1:8" ht="15.75">
      <c r="A167" s="3"/>
      <c r="B167" s="3"/>
      <c r="C167" s="3"/>
      <c r="D167" s="3"/>
      <c r="E167" s="3"/>
      <c r="F167" s="3"/>
      <c r="G167" s="3"/>
      <c r="H167" s="3"/>
    </row>
    <row r="168" spans="1:8" ht="15.75">
      <c r="A168" s="3"/>
      <c r="B168" s="3"/>
      <c r="C168" s="3"/>
      <c r="D168" s="3"/>
      <c r="E168" s="3"/>
      <c r="F168" s="3"/>
      <c r="G168" s="3"/>
      <c r="H168" s="3"/>
    </row>
    <row r="169" spans="1:8" ht="15.75">
      <c r="A169" s="3"/>
      <c r="B169" s="3"/>
      <c r="C169" s="3"/>
      <c r="D169" s="3"/>
      <c r="E169" s="3"/>
      <c r="F169" s="3"/>
      <c r="G169" s="3"/>
      <c r="H169" s="3"/>
    </row>
    <row r="170" spans="1:8" ht="15.75">
      <c r="A170" s="3"/>
      <c r="B170" s="3"/>
      <c r="C170" s="3"/>
      <c r="D170" s="3"/>
      <c r="E170" s="3"/>
      <c r="F170" s="3"/>
      <c r="G170" s="3"/>
      <c r="H170" s="3"/>
    </row>
    <row r="171" spans="1:8" ht="15.75">
      <c r="A171" s="3"/>
      <c r="B171" s="3"/>
      <c r="C171" s="3"/>
      <c r="D171" s="3"/>
      <c r="E171" s="3"/>
      <c r="F171" s="3"/>
      <c r="G171" s="3"/>
      <c r="H171" s="3"/>
    </row>
    <row r="172" spans="1:8" ht="15.75">
      <c r="A172" s="3"/>
      <c r="B172" s="3"/>
      <c r="C172" s="3"/>
      <c r="D172" s="3"/>
      <c r="E172" s="3"/>
      <c r="F172" s="3"/>
      <c r="G172" s="3"/>
      <c r="H172" s="3"/>
    </row>
    <row r="173" spans="1:8" ht="15.75">
      <c r="A173" s="3"/>
      <c r="B173" s="3"/>
      <c r="C173" s="3"/>
      <c r="D173" s="3"/>
      <c r="E173" s="3"/>
      <c r="F173" s="3"/>
      <c r="G173" s="3"/>
      <c r="H173" s="3"/>
    </row>
    <row r="174" spans="1:8" ht="15.75">
      <c r="A174" s="3"/>
      <c r="B174" s="3"/>
      <c r="C174" s="3"/>
      <c r="D174" s="3"/>
      <c r="E174" s="3"/>
      <c r="F174" s="3"/>
      <c r="G174" s="3"/>
      <c r="H174" s="3"/>
    </row>
    <row r="175" spans="1:8" ht="15.75">
      <c r="A175" s="3"/>
      <c r="B175" s="3"/>
      <c r="C175" s="3"/>
      <c r="D175" s="3"/>
      <c r="E175" s="3"/>
      <c r="F175" s="3"/>
      <c r="G175" s="3"/>
      <c r="H175" s="3"/>
    </row>
    <row r="176" spans="1:8" ht="15.75">
      <c r="A176" s="3"/>
      <c r="B176" s="3"/>
      <c r="C176" s="3"/>
      <c r="D176" s="3"/>
      <c r="E176" s="3"/>
      <c r="F176" s="3"/>
      <c r="G176" s="3"/>
      <c r="H176" s="3"/>
    </row>
    <row r="177" spans="1:8" ht="15.75">
      <c r="A177" s="3"/>
      <c r="B177" s="3"/>
      <c r="C177" s="3"/>
      <c r="D177" s="3"/>
      <c r="E177" s="3"/>
      <c r="F177" s="3"/>
      <c r="G177" s="3"/>
      <c r="H177" s="3"/>
    </row>
    <row r="178" spans="1:8" ht="15.75">
      <c r="A178" s="3"/>
      <c r="B178" s="3"/>
      <c r="C178" s="3"/>
      <c r="D178" s="3"/>
      <c r="E178" s="3"/>
      <c r="F178" s="3"/>
      <c r="G178" s="3"/>
      <c r="H178" s="3"/>
    </row>
    <row r="179" spans="1:8" ht="15.75">
      <c r="A179" s="3"/>
      <c r="B179" s="3"/>
      <c r="C179" s="3"/>
      <c r="D179" s="3"/>
      <c r="E179" s="3"/>
      <c r="F179" s="3"/>
      <c r="G179" s="3"/>
      <c r="H179" s="3"/>
    </row>
    <row r="180" spans="1:8" ht="15.75">
      <c r="A180" s="3"/>
      <c r="B180" s="3"/>
      <c r="C180" s="3"/>
      <c r="D180" s="3"/>
      <c r="E180" s="3"/>
      <c r="F180" s="3"/>
      <c r="G180" s="3"/>
      <c r="H180" s="3"/>
    </row>
    <row r="181" spans="1:8" ht="15.75">
      <c r="A181" s="3"/>
      <c r="B181" s="3"/>
      <c r="C181" s="3"/>
      <c r="D181" s="3"/>
      <c r="E181" s="3"/>
      <c r="F181" s="3"/>
      <c r="G181" s="3"/>
      <c r="H181" s="3"/>
    </row>
    <row r="182" spans="1:8" ht="15.75">
      <c r="A182" s="3"/>
      <c r="B182" s="3"/>
      <c r="C182" s="3"/>
      <c r="D182" s="3"/>
      <c r="E182" s="3"/>
      <c r="F182" s="3"/>
      <c r="G182" s="3"/>
      <c r="H182" s="3"/>
    </row>
    <row r="183" spans="1:8" ht="15.75">
      <c r="A183" s="3"/>
      <c r="B183" s="3"/>
      <c r="C183" s="3"/>
      <c r="D183" s="3"/>
      <c r="E183" s="3"/>
      <c r="F183" s="3"/>
      <c r="G183" s="3"/>
      <c r="H183" s="3"/>
    </row>
    <row r="184" spans="1:8" ht="15.75">
      <c r="A184" s="3"/>
      <c r="B184" s="3"/>
      <c r="C184" s="3"/>
      <c r="D184" s="3"/>
      <c r="E184" s="3"/>
      <c r="F184" s="3"/>
      <c r="G184" s="3"/>
      <c r="H184" s="3"/>
    </row>
    <row r="185" spans="1:8" ht="15.75">
      <c r="A185" s="3"/>
      <c r="B185" s="3"/>
      <c r="C185" s="3"/>
      <c r="D185" s="3"/>
      <c r="E185" s="3"/>
      <c r="F185" s="3"/>
      <c r="G185" s="3"/>
      <c r="H185" s="3"/>
    </row>
    <row r="186" spans="1:8" ht="15.75">
      <c r="A186" s="3"/>
      <c r="B186" s="3"/>
      <c r="C186" s="3"/>
      <c r="D186" s="3"/>
      <c r="E186" s="3"/>
      <c r="F186" s="3"/>
      <c r="G186" s="3"/>
      <c r="H186" s="3"/>
    </row>
    <row r="187" spans="1:8" ht="15.75">
      <c r="A187" s="3"/>
      <c r="B187" s="3"/>
      <c r="C187" s="3"/>
      <c r="D187" s="3"/>
      <c r="E187" s="3"/>
      <c r="F187" s="3"/>
      <c r="G187" s="3"/>
      <c r="H187" s="3"/>
    </row>
    <row r="188" spans="1:8" ht="15.75">
      <c r="A188" s="3"/>
      <c r="B188" s="3"/>
      <c r="C188" s="3"/>
      <c r="D188" s="3"/>
      <c r="E188" s="3"/>
      <c r="F188" s="3"/>
      <c r="G188" s="3"/>
      <c r="H188" s="3"/>
    </row>
    <row r="189" spans="1:8" ht="15.75">
      <c r="A189" s="3"/>
      <c r="B189" s="3"/>
      <c r="C189" s="3"/>
      <c r="D189" s="3"/>
      <c r="E189" s="3"/>
      <c r="F189" s="3"/>
      <c r="G189" s="3"/>
      <c r="H189" s="3"/>
    </row>
    <row r="190" spans="1:8" ht="15.75">
      <c r="A190" s="3"/>
      <c r="B190" s="3"/>
      <c r="C190" s="3"/>
      <c r="D190" s="3"/>
      <c r="E190" s="3"/>
      <c r="F190" s="3"/>
      <c r="G190" s="3"/>
      <c r="H190" s="3"/>
    </row>
    <row r="191" spans="1:8" ht="15.75">
      <c r="A191" s="3"/>
      <c r="B191" s="3"/>
      <c r="C191" s="3"/>
      <c r="D191" s="3"/>
      <c r="E191" s="3"/>
      <c r="F191" s="3"/>
      <c r="G191" s="3"/>
      <c r="H191" s="3"/>
    </row>
    <row r="192" spans="1:8" ht="15.75">
      <c r="A192" s="3"/>
      <c r="B192" s="3"/>
      <c r="C192" s="3"/>
      <c r="D192" s="3"/>
      <c r="E192" s="3"/>
      <c r="F192" s="3"/>
      <c r="G192" s="3"/>
      <c r="H192" s="3"/>
    </row>
    <row r="193" spans="1:8" ht="15.75">
      <c r="A193" s="3"/>
      <c r="B193" s="3"/>
      <c r="C193" s="3"/>
      <c r="D193" s="3"/>
      <c r="E193" s="3"/>
      <c r="F193" s="3"/>
      <c r="G193" s="3"/>
      <c r="H193" s="3"/>
    </row>
    <row r="194" spans="1:8" ht="15.75">
      <c r="A194" s="3"/>
      <c r="B194" s="3"/>
      <c r="C194" s="3"/>
      <c r="D194" s="3"/>
      <c r="E194" s="3"/>
      <c r="F194" s="3"/>
      <c r="G194" s="3"/>
      <c r="H194" s="3"/>
    </row>
    <row r="195" spans="1:8" ht="15.75">
      <c r="A195" s="3"/>
      <c r="B195" s="3"/>
      <c r="C195" s="3"/>
      <c r="D195" s="3"/>
      <c r="E195" s="3"/>
      <c r="F195" s="3"/>
      <c r="G195" s="3"/>
      <c r="H195" s="3"/>
    </row>
    <row r="196" spans="1:8" ht="15.75">
      <c r="A196" s="3"/>
      <c r="B196" s="3"/>
      <c r="C196" s="3"/>
      <c r="D196" s="3"/>
      <c r="E196" s="3"/>
      <c r="F196" s="3"/>
      <c r="G196" s="3"/>
      <c r="H196" s="3"/>
    </row>
    <row r="197" spans="1:8" ht="15.75">
      <c r="A197" s="3"/>
      <c r="B197" s="3"/>
      <c r="C197" s="3"/>
      <c r="D197" s="3"/>
      <c r="E197" s="3"/>
      <c r="F197" s="3"/>
      <c r="G197" s="3"/>
      <c r="H197" s="3"/>
    </row>
    <row r="198" spans="1:8" ht="15.75">
      <c r="A198" s="3"/>
      <c r="B198" s="3"/>
      <c r="C198" s="3"/>
      <c r="D198" s="3"/>
      <c r="E198" s="3"/>
      <c r="F198" s="3"/>
      <c r="G198" s="3"/>
      <c r="H198" s="3"/>
    </row>
    <row r="199" spans="1:8" ht="15.75">
      <c r="A199" s="3"/>
      <c r="B199" s="3"/>
      <c r="C199" s="3"/>
      <c r="D199" s="3"/>
      <c r="E199" s="3"/>
      <c r="F199" s="3"/>
      <c r="G199" s="3"/>
      <c r="H199" s="3"/>
    </row>
    <row r="200" spans="1:8" ht="15.75">
      <c r="A200" s="3"/>
      <c r="B200" s="3"/>
      <c r="C200" s="3"/>
      <c r="D200" s="3"/>
      <c r="E200" s="3"/>
      <c r="F200" s="3"/>
      <c r="G200" s="3"/>
      <c r="H200" s="3"/>
    </row>
    <row r="201" spans="1:8" ht="15.75">
      <c r="A201" s="3"/>
      <c r="B201" s="3"/>
      <c r="C201" s="3"/>
      <c r="D201" s="3"/>
      <c r="E201" s="3"/>
      <c r="F201" s="3"/>
      <c r="G201" s="3"/>
      <c r="H201" s="3"/>
    </row>
    <row r="202" spans="1:8" ht="15.75">
      <c r="A202" s="3"/>
      <c r="B202" s="3"/>
      <c r="C202" s="3"/>
      <c r="D202" s="3"/>
      <c r="E202" s="3"/>
      <c r="F202" s="3"/>
      <c r="G202" s="3"/>
      <c r="H202" s="3"/>
    </row>
    <row r="203" spans="1:8" ht="15.75">
      <c r="A203" s="3"/>
      <c r="B203" s="3"/>
      <c r="C203" s="3"/>
      <c r="D203" s="3"/>
      <c r="E203" s="3"/>
      <c r="F203" s="3"/>
      <c r="G203" s="3"/>
      <c r="H203" s="3"/>
    </row>
    <row r="204" spans="1:8" ht="15.75">
      <c r="A204" s="3"/>
      <c r="B204" s="3"/>
      <c r="C204" s="3"/>
      <c r="D204" s="3"/>
      <c r="E204" s="3"/>
      <c r="F204" s="3"/>
      <c r="G204" s="3"/>
      <c r="H204" s="3"/>
    </row>
    <row r="205" spans="1:8" ht="15.75">
      <c r="A205" s="3"/>
      <c r="B205" s="3"/>
      <c r="C205" s="3"/>
      <c r="D205" s="3"/>
      <c r="E205" s="3"/>
      <c r="F205" s="3"/>
      <c r="G205" s="3"/>
      <c r="H205" s="3"/>
    </row>
    <row r="206" spans="1:8" ht="15.75">
      <c r="A206" s="3"/>
      <c r="B206" s="3"/>
      <c r="C206" s="3"/>
      <c r="D206" s="3"/>
      <c r="E206" s="3"/>
      <c r="F206" s="3"/>
      <c r="G206" s="3"/>
      <c r="H206" s="3"/>
    </row>
    <row r="207" spans="1:8" ht="15.75">
      <c r="A207" s="3"/>
      <c r="B207" s="3"/>
      <c r="C207" s="3"/>
      <c r="D207" s="3"/>
      <c r="E207" s="3"/>
      <c r="F207" s="3"/>
      <c r="G207" s="3"/>
      <c r="H207" s="3"/>
    </row>
    <row r="208" spans="1:8" ht="15.75">
      <c r="A208" s="3"/>
      <c r="B208" s="3"/>
      <c r="C208" s="3"/>
      <c r="D208" s="3"/>
      <c r="E208" s="3"/>
      <c r="F208" s="3"/>
      <c r="G208" s="3"/>
      <c r="H208" s="3"/>
    </row>
    <row r="209" spans="1:8" ht="15.75">
      <c r="A209" s="3"/>
      <c r="B209" s="3"/>
      <c r="C209" s="3"/>
      <c r="D209" s="3"/>
      <c r="E209" s="3"/>
      <c r="F209" s="3"/>
      <c r="G209" s="3"/>
      <c r="H209" s="3"/>
    </row>
    <row r="210" spans="1:8" ht="15.75">
      <c r="A210" s="3"/>
      <c r="B210" s="3"/>
      <c r="C210" s="3"/>
      <c r="D210" s="3"/>
      <c r="E210" s="3"/>
      <c r="F210" s="3"/>
      <c r="G210" s="3"/>
      <c r="H210" s="3"/>
    </row>
    <row r="211" spans="1:8" ht="15.75">
      <c r="A211" s="3"/>
      <c r="B211" s="3"/>
      <c r="C211" s="3"/>
      <c r="D211" s="3"/>
      <c r="E211" s="3"/>
      <c r="F211" s="3"/>
      <c r="G211" s="3"/>
      <c r="H211" s="3"/>
    </row>
    <row r="212" spans="1:8" ht="15.75">
      <c r="A212" s="3"/>
      <c r="B212" s="3"/>
      <c r="C212" s="3"/>
      <c r="D212" s="3"/>
      <c r="E212" s="3"/>
      <c r="F212" s="3"/>
      <c r="G212" s="3"/>
      <c r="H212" s="3"/>
    </row>
    <row r="213" spans="1:8" ht="15.75">
      <c r="A213" s="3"/>
      <c r="B213" s="3"/>
      <c r="C213" s="3"/>
      <c r="D213" s="3"/>
      <c r="E213" s="3"/>
      <c r="F213" s="3"/>
      <c r="G213" s="3"/>
      <c r="H213" s="3"/>
    </row>
    <row r="214" spans="1:8" ht="15.75">
      <c r="A214" s="3"/>
      <c r="B214" s="3"/>
      <c r="C214" s="3"/>
      <c r="D214" s="3"/>
      <c r="E214" s="3"/>
      <c r="F214" s="3"/>
      <c r="G214" s="3"/>
      <c r="H214" s="3"/>
    </row>
    <row r="215" spans="1:8" ht="15.75">
      <c r="A215" s="3"/>
      <c r="B215" s="3"/>
      <c r="C215" s="3"/>
      <c r="D215" s="3"/>
      <c r="E215" s="3"/>
      <c r="F215" s="3"/>
      <c r="G215" s="3"/>
      <c r="H215" s="3"/>
    </row>
    <row r="216" spans="1:8" ht="15.75">
      <c r="A216" s="3"/>
      <c r="B216" s="3"/>
      <c r="C216" s="3"/>
      <c r="D216" s="3"/>
      <c r="E216" s="3"/>
      <c r="F216" s="3"/>
      <c r="G216" s="3"/>
      <c r="H216" s="3"/>
    </row>
    <row r="217" spans="1:8" ht="15.75">
      <c r="A217" s="3"/>
      <c r="B217" s="3"/>
      <c r="C217" s="3"/>
      <c r="D217" s="3"/>
      <c r="E217" s="3"/>
      <c r="F217" s="3"/>
      <c r="G217" s="3"/>
      <c r="H217" s="3"/>
    </row>
    <row r="218" spans="1:8" ht="15.75">
      <c r="A218" s="3"/>
      <c r="B218" s="3"/>
      <c r="C218" s="3"/>
      <c r="D218" s="3"/>
      <c r="E218" s="3"/>
      <c r="F218" s="3"/>
      <c r="G218" s="3"/>
      <c r="H218" s="3"/>
    </row>
    <row r="219" spans="1:8" ht="15.75">
      <c r="A219" s="3"/>
      <c r="B219" s="3"/>
      <c r="C219" s="3"/>
      <c r="D219" s="3"/>
      <c r="E219" s="3"/>
      <c r="F219" s="3"/>
      <c r="G219" s="3"/>
      <c r="H219" s="3"/>
    </row>
    <row r="220" spans="1:8" ht="15.75">
      <c r="A220" s="3"/>
      <c r="B220" s="3"/>
      <c r="C220" s="3"/>
      <c r="D220" s="3"/>
      <c r="E220" s="3"/>
      <c r="F220" s="3"/>
      <c r="G220" s="3"/>
      <c r="H220" s="3"/>
    </row>
    <row r="221" spans="1:8" ht="15.75">
      <c r="A221" s="3"/>
      <c r="B221" s="3"/>
      <c r="C221" s="3"/>
      <c r="D221" s="3"/>
      <c r="E221" s="3"/>
      <c r="F221" s="3"/>
      <c r="G221" s="3"/>
      <c r="H221" s="3"/>
    </row>
    <row r="222" spans="1:8" ht="15.75">
      <c r="A222" s="3"/>
      <c r="B222" s="3"/>
      <c r="C222" s="3"/>
      <c r="D222" s="3"/>
      <c r="E222" s="3"/>
      <c r="F222" s="3"/>
      <c r="G222" s="3"/>
      <c r="H222" s="3"/>
    </row>
    <row r="223" spans="1:8" ht="15.75">
      <c r="A223" s="3"/>
      <c r="B223" s="3"/>
      <c r="C223" s="3"/>
      <c r="D223" s="3"/>
      <c r="E223" s="3"/>
      <c r="F223" s="3"/>
      <c r="G223" s="3"/>
      <c r="H223" s="3"/>
    </row>
    <row r="224" spans="1:8" ht="15.75">
      <c r="A224" s="3"/>
      <c r="B224" s="3"/>
      <c r="C224" s="3"/>
      <c r="D224" s="3"/>
      <c r="E224" s="3"/>
      <c r="F224" s="3"/>
      <c r="G224" s="3"/>
      <c r="H224" s="3"/>
    </row>
    <row r="225" spans="1:8" ht="15.75">
      <c r="A225" s="3"/>
      <c r="B225" s="3"/>
      <c r="C225" s="3"/>
      <c r="D225" s="3"/>
      <c r="E225" s="3"/>
      <c r="F225" s="3"/>
      <c r="G225" s="3"/>
      <c r="H225" s="3"/>
    </row>
    <row r="226" spans="1:8" ht="15.75">
      <c r="A226" s="3"/>
      <c r="B226" s="3"/>
      <c r="C226" s="3"/>
      <c r="D226" s="3"/>
      <c r="E226" s="3"/>
      <c r="F226" s="3"/>
      <c r="G226" s="3"/>
      <c r="H226" s="3"/>
    </row>
    <row r="227" spans="1:8" ht="15.75">
      <c r="A227" s="3"/>
      <c r="B227" s="3"/>
      <c r="C227" s="3"/>
      <c r="D227" s="3"/>
      <c r="E227" s="3"/>
      <c r="F227" s="3"/>
      <c r="G227" s="3"/>
      <c r="H227" s="3"/>
    </row>
    <row r="228" spans="1:8" ht="15.75">
      <c r="A228" s="3"/>
      <c r="B228" s="3"/>
      <c r="C228" s="3"/>
      <c r="D228" s="3"/>
      <c r="E228" s="3"/>
      <c r="F228" s="3"/>
      <c r="G228" s="3"/>
      <c r="H228" s="3"/>
    </row>
    <row r="229" spans="1:8" ht="15.75">
      <c r="A229" s="3"/>
      <c r="B229" s="3"/>
      <c r="C229" s="3"/>
      <c r="D229" s="3"/>
      <c r="E229" s="3"/>
      <c r="F229" s="3"/>
      <c r="G229" s="3"/>
      <c r="H229" s="3"/>
    </row>
    <row r="230" spans="1:8" ht="15.75">
      <c r="A230" s="3"/>
      <c r="B230" s="3"/>
      <c r="C230" s="3"/>
      <c r="D230" s="3"/>
      <c r="E230" s="3"/>
      <c r="F230" s="3"/>
      <c r="G230" s="3"/>
      <c r="H230" s="3"/>
    </row>
    <row r="231" spans="1:8" ht="15.75">
      <c r="A231" s="3"/>
      <c r="B231" s="3"/>
      <c r="C231" s="3"/>
      <c r="D231" s="3"/>
      <c r="E231" s="3"/>
      <c r="F231" s="3"/>
      <c r="G231" s="3"/>
      <c r="H231" s="3"/>
    </row>
    <row r="232" spans="1:8" ht="15.75">
      <c r="A232" s="3"/>
      <c r="B232" s="3"/>
      <c r="C232" s="3"/>
      <c r="D232" s="3"/>
      <c r="E232" s="3"/>
      <c r="F232" s="3"/>
      <c r="G232" s="3"/>
      <c r="H232" s="3"/>
    </row>
    <row r="233" spans="1:8" ht="15.75">
      <c r="A233" s="3"/>
      <c r="B233" s="3"/>
      <c r="C233" s="3"/>
      <c r="D233" s="3"/>
      <c r="E233" s="3"/>
      <c r="F233" s="3"/>
      <c r="G233" s="3"/>
      <c r="H233" s="3"/>
    </row>
    <row r="234" spans="1:8" ht="15.75">
      <c r="A234" s="3"/>
      <c r="B234" s="3"/>
      <c r="C234" s="3"/>
      <c r="D234" s="3"/>
      <c r="E234" s="3"/>
      <c r="F234" s="3"/>
      <c r="G234" s="3"/>
      <c r="H234" s="3"/>
    </row>
    <row r="235" spans="1:8" ht="15.75">
      <c r="A235" s="3"/>
      <c r="B235" s="3"/>
      <c r="C235" s="3"/>
      <c r="D235" s="3"/>
      <c r="E235" s="3"/>
      <c r="F235" s="3"/>
      <c r="G235" s="3"/>
      <c r="H235" s="3"/>
    </row>
    <row r="236" spans="1:8" ht="15.75">
      <c r="A236" s="3"/>
      <c r="B236" s="3"/>
      <c r="C236" s="3"/>
      <c r="D236" s="3"/>
      <c r="E236" s="3"/>
      <c r="F236" s="3"/>
      <c r="G236" s="3"/>
      <c r="H236" s="3"/>
    </row>
    <row r="237" spans="1:8" ht="15.75">
      <c r="A237" s="3"/>
      <c r="B237" s="3"/>
      <c r="C237" s="3"/>
      <c r="D237" s="3"/>
      <c r="E237" s="3"/>
      <c r="F237" s="3"/>
      <c r="G237" s="3"/>
      <c r="H237" s="3"/>
    </row>
    <row r="238" spans="1:8" ht="15.75">
      <c r="A238" s="3"/>
      <c r="B238" s="3"/>
      <c r="C238" s="3"/>
      <c r="D238" s="3"/>
      <c r="E238" s="3"/>
      <c r="F238" s="3"/>
      <c r="G238" s="3"/>
      <c r="H238" s="3"/>
    </row>
    <row r="239" spans="1:8" ht="15.75">
      <c r="A239" s="3"/>
      <c r="B239" s="3"/>
      <c r="C239" s="3"/>
      <c r="D239" s="3"/>
      <c r="E239" s="3"/>
      <c r="F239" s="3"/>
      <c r="G239" s="3"/>
      <c r="H239" s="3"/>
    </row>
    <row r="240" spans="1:8" ht="15.75">
      <c r="A240" s="3"/>
      <c r="B240" s="3"/>
      <c r="C240" s="3"/>
      <c r="D240" s="3"/>
      <c r="E240" s="3"/>
      <c r="F240" s="3"/>
      <c r="G240" s="3"/>
      <c r="H240" s="3"/>
    </row>
    <row r="241" spans="1:8" ht="15.75">
      <c r="A241" s="3"/>
      <c r="B241" s="3"/>
      <c r="C241" s="3"/>
      <c r="D241" s="3"/>
      <c r="E241" s="3"/>
      <c r="F241" s="3"/>
      <c r="G241" s="3"/>
      <c r="H241" s="3"/>
    </row>
    <row r="242" spans="1:8" ht="15.75">
      <c r="A242" s="3"/>
      <c r="B242" s="3"/>
      <c r="C242" s="3"/>
      <c r="D242" s="3"/>
      <c r="E242" s="3"/>
      <c r="F242" s="3"/>
      <c r="G242" s="3"/>
      <c r="H242" s="3"/>
    </row>
    <row r="243" spans="1:8" ht="15.75">
      <c r="A243" s="3"/>
      <c r="B243" s="3"/>
      <c r="C243" s="3"/>
      <c r="D243" s="3"/>
      <c r="E243" s="3"/>
      <c r="F243" s="3"/>
      <c r="G243" s="3"/>
      <c r="H243" s="3"/>
    </row>
    <row r="244" spans="1:8" ht="15.75">
      <c r="A244" s="3"/>
      <c r="B244" s="3"/>
      <c r="C244" s="3"/>
      <c r="D244" s="3"/>
      <c r="E244" s="3"/>
      <c r="F244" s="3"/>
      <c r="G244" s="3"/>
      <c r="H244" s="3"/>
    </row>
    <row r="245" spans="1:8" ht="15.75">
      <c r="A245" s="3"/>
      <c r="B245" s="3"/>
      <c r="C245" s="3"/>
      <c r="D245" s="3"/>
      <c r="E245" s="3"/>
      <c r="F245" s="3"/>
      <c r="G245" s="3"/>
      <c r="H245" s="3"/>
    </row>
    <row r="246" spans="1:8" ht="15.75">
      <c r="A246" s="3"/>
      <c r="B246" s="3"/>
      <c r="C246" s="3"/>
      <c r="D246" s="3"/>
      <c r="E246" s="3"/>
      <c r="F246" s="3"/>
      <c r="G246" s="3"/>
      <c r="H246" s="3"/>
    </row>
    <row r="247" spans="1:8" ht="15.75">
      <c r="A247" s="3"/>
      <c r="B247" s="3"/>
      <c r="C247" s="3"/>
      <c r="D247" s="3"/>
      <c r="E247" s="3"/>
      <c r="F247" s="3"/>
      <c r="G247" s="3"/>
      <c r="H247" s="3"/>
    </row>
    <row r="248" spans="1:8" ht="15.75">
      <c r="A248" s="3"/>
      <c r="B248" s="3"/>
      <c r="C248" s="3"/>
      <c r="D248" s="3"/>
      <c r="E248" s="3"/>
      <c r="F248" s="3"/>
      <c r="G248" s="3"/>
      <c r="H248" s="3"/>
    </row>
    <row r="249" spans="1:8" ht="15.75">
      <c r="A249" s="3"/>
      <c r="B249" s="3"/>
      <c r="C249" s="3"/>
      <c r="D249" s="3"/>
      <c r="E249" s="3"/>
      <c r="F249" s="3"/>
      <c r="G249" s="3"/>
      <c r="H249" s="3"/>
    </row>
    <row r="250" spans="1:8" ht="15.75">
      <c r="A250" s="3"/>
      <c r="B250" s="3"/>
      <c r="C250" s="3"/>
      <c r="D250" s="3"/>
      <c r="E250" s="3"/>
      <c r="F250" s="3"/>
      <c r="G250" s="3"/>
      <c r="H250" s="3"/>
    </row>
    <row r="251" spans="1:8" ht="15.75">
      <c r="A251" s="3"/>
      <c r="B251" s="3"/>
      <c r="C251" s="3"/>
      <c r="D251" s="3"/>
      <c r="E251" s="3"/>
      <c r="F251" s="3"/>
      <c r="G251" s="3"/>
      <c r="H251" s="3"/>
    </row>
    <row r="252" spans="1:8" ht="15.75">
      <c r="A252" s="3"/>
      <c r="B252" s="3"/>
      <c r="C252" s="3"/>
      <c r="D252" s="3"/>
      <c r="E252" s="3"/>
      <c r="F252" s="3"/>
      <c r="G252" s="3"/>
      <c r="H252" s="3"/>
    </row>
    <row r="253" spans="1:8" ht="15.75">
      <c r="A253" s="3"/>
      <c r="B253" s="3"/>
      <c r="C253" s="3"/>
      <c r="D253" s="3"/>
      <c r="E253" s="3"/>
      <c r="F253" s="3"/>
      <c r="G253" s="3"/>
      <c r="H253" s="3"/>
    </row>
    <row r="254" spans="1:8" ht="15.75">
      <c r="A254" s="3"/>
      <c r="B254" s="3"/>
      <c r="C254" s="3"/>
      <c r="D254" s="3"/>
      <c r="E254" s="3"/>
      <c r="F254" s="3"/>
      <c r="G254" s="3"/>
      <c r="H254" s="3"/>
    </row>
    <row r="255" spans="1:8" ht="15.75">
      <c r="A255" s="3"/>
      <c r="B255" s="3"/>
      <c r="C255" s="3"/>
      <c r="D255" s="3"/>
      <c r="E255" s="3"/>
      <c r="F255" s="3"/>
      <c r="G255" s="3"/>
      <c r="H255" s="3"/>
    </row>
    <row r="256" spans="1:8" ht="15.75">
      <c r="A256" s="3"/>
      <c r="B256" s="3"/>
      <c r="C256" s="3"/>
      <c r="D256" s="3"/>
      <c r="E256" s="3"/>
      <c r="F256" s="3"/>
      <c r="G256" s="3"/>
      <c r="H256" s="3"/>
    </row>
    <row r="257" spans="1:8" ht="15.75">
      <c r="A257" s="3"/>
      <c r="B257" s="3"/>
      <c r="C257" s="3"/>
      <c r="D257" s="3"/>
      <c r="E257" s="3"/>
      <c r="F257" s="3"/>
      <c r="G257" s="3"/>
      <c r="H257" s="3"/>
    </row>
    <row r="258" spans="1:8" ht="15.75">
      <c r="A258" s="3"/>
      <c r="B258" s="3"/>
      <c r="C258" s="3"/>
      <c r="D258" s="3"/>
      <c r="E258" s="3"/>
      <c r="F258" s="3"/>
      <c r="G258" s="3"/>
      <c r="H258" s="3"/>
    </row>
  </sheetData>
  <sheetProtection/>
  <mergeCells count="40">
    <mergeCell ref="B44:G44"/>
    <mergeCell ref="F11:F12"/>
    <mergeCell ref="G11:G12"/>
    <mergeCell ref="B31:I31"/>
    <mergeCell ref="C28:D28"/>
    <mergeCell ref="D33:G33"/>
    <mergeCell ref="D34:G34"/>
    <mergeCell ref="B35:B39"/>
    <mergeCell ref="B11:B26"/>
    <mergeCell ref="D11:D12"/>
    <mergeCell ref="F64:F65"/>
    <mergeCell ref="G64:G65"/>
    <mergeCell ref="H64:H65"/>
    <mergeCell ref="E11:E12"/>
    <mergeCell ref="B2:I2"/>
    <mergeCell ref="B4:I4"/>
    <mergeCell ref="B5:I5"/>
    <mergeCell ref="B7:I7"/>
    <mergeCell ref="H11:H12"/>
    <mergeCell ref="I11:I12"/>
    <mergeCell ref="C46:F46"/>
    <mergeCell ref="D49:D50"/>
    <mergeCell ref="E49:E50"/>
    <mergeCell ref="F49:F50"/>
    <mergeCell ref="B73:G73"/>
    <mergeCell ref="B49:B53"/>
    <mergeCell ref="G49:G50"/>
    <mergeCell ref="C60:H60"/>
    <mergeCell ref="D64:D65"/>
    <mergeCell ref="E64:E65"/>
    <mergeCell ref="G1:J1"/>
    <mergeCell ref="H35:H36"/>
    <mergeCell ref="I35:I36"/>
    <mergeCell ref="C41:D41"/>
    <mergeCell ref="D35:D36"/>
    <mergeCell ref="E35:E36"/>
    <mergeCell ref="F35:F36"/>
    <mergeCell ref="G35:G36"/>
    <mergeCell ref="D9:G9"/>
    <mergeCell ref="D10:G10"/>
  </mergeCells>
  <printOptions/>
  <pageMargins left="0.3937007874015748" right="0.1968503937007874" top="0.39" bottom="0.1968503937007874" header="0.5118110236220472" footer="0.5118110236220472"/>
  <pageSetup horizontalDpi="600" verticalDpi="600" orientation="portrait" paperSize="9" scale="73" r:id="rId1"/>
  <rowBreaks count="1" manualBreakCount="1">
    <brk id="43" max="8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3">
      <selection activeCell="L30" sqref="L30"/>
    </sheetView>
  </sheetViews>
  <sheetFormatPr defaultColWidth="9.00390625" defaultRowHeight="12.75"/>
  <cols>
    <col min="1" max="1" width="6.25390625" style="123" customWidth="1"/>
    <col min="2" max="2" width="5.75390625" style="123" customWidth="1"/>
    <col min="3" max="3" width="35.25390625" style="123" customWidth="1"/>
    <col min="4" max="5" width="18.625" style="123" customWidth="1"/>
    <col min="6" max="6" width="15.25390625" style="123" customWidth="1"/>
    <col min="7" max="7" width="14.625" style="123" customWidth="1"/>
    <col min="8" max="8" width="9.125" style="123" hidden="1" customWidth="1"/>
    <col min="9" max="16384" width="9.125" style="123" customWidth="1"/>
  </cols>
  <sheetData>
    <row r="1" spans="5:8" ht="74.25" customHeight="1">
      <c r="E1" s="759" t="s">
        <v>577</v>
      </c>
      <c r="F1" s="759"/>
      <c r="G1" s="759"/>
      <c r="H1" s="759"/>
    </row>
    <row r="2" spans="1:7" ht="31.5" customHeight="1">
      <c r="A2" s="835" t="s">
        <v>64</v>
      </c>
      <c r="B2" s="835"/>
      <c r="C2" s="835"/>
      <c r="D2" s="835"/>
      <c r="E2" s="835"/>
      <c r="F2" s="835"/>
      <c r="G2" s="835"/>
    </row>
    <row r="3" spans="1:7" ht="7.5" customHeight="1">
      <c r="A3" s="907"/>
      <c r="B3" s="907"/>
      <c r="C3" s="907"/>
      <c r="D3" s="907"/>
      <c r="E3" s="907"/>
      <c r="F3" s="907"/>
      <c r="G3" s="907"/>
    </row>
    <row r="4" spans="1:7" ht="15.75" customHeight="1">
      <c r="A4" s="835" t="s">
        <v>254</v>
      </c>
      <c r="B4" s="835"/>
      <c r="C4" s="835"/>
      <c r="D4" s="835"/>
      <c r="E4" s="835"/>
      <c r="F4" s="835"/>
      <c r="G4" s="835"/>
    </row>
    <row r="5" spans="3:10" ht="9" customHeight="1">
      <c r="C5" s="124"/>
      <c r="D5" s="179"/>
      <c r="J5" s="123" t="s">
        <v>170</v>
      </c>
    </row>
    <row r="6" spans="1:7" ht="21" customHeight="1">
      <c r="A6" s="835" t="s">
        <v>556</v>
      </c>
      <c r="B6" s="835"/>
      <c r="C6" s="835"/>
      <c r="D6" s="835"/>
      <c r="E6" s="835"/>
      <c r="F6" s="835"/>
      <c r="G6" s="835"/>
    </row>
    <row r="7" ht="6.75" customHeight="1" thickBot="1"/>
    <row r="8" spans="2:7" ht="18" customHeight="1">
      <c r="B8" s="905" t="s">
        <v>100</v>
      </c>
      <c r="C8" s="764" t="s">
        <v>255</v>
      </c>
      <c r="D8" s="895" t="s">
        <v>256</v>
      </c>
      <c r="E8" s="901" t="s">
        <v>257</v>
      </c>
      <c r="F8" s="903" t="s">
        <v>253</v>
      </c>
      <c r="G8" s="904"/>
    </row>
    <row r="9" spans="2:7" ht="20.25" customHeight="1" thickBot="1">
      <c r="B9" s="906"/>
      <c r="C9" s="765"/>
      <c r="D9" s="900"/>
      <c r="E9" s="902"/>
      <c r="F9" s="145" t="s">
        <v>105</v>
      </c>
      <c r="G9" s="313" t="s">
        <v>99</v>
      </c>
    </row>
    <row r="10" spans="2:7" ht="40.5" customHeight="1" thickBot="1">
      <c r="B10" s="111"/>
      <c r="C10" s="94" t="s">
        <v>65</v>
      </c>
      <c r="D10" s="315">
        <v>0</v>
      </c>
      <c r="E10" s="253">
        <v>1000</v>
      </c>
      <c r="F10" s="217">
        <f>D10*E10*12</f>
        <v>0</v>
      </c>
      <c r="G10" s="135"/>
    </row>
    <row r="11" spans="2:16" ht="16.5" customHeight="1" thickBot="1">
      <c r="B11" s="111"/>
      <c r="C11" s="94" t="s">
        <v>91</v>
      </c>
      <c r="D11" s="225"/>
      <c r="E11" s="316"/>
      <c r="F11" s="159">
        <f>F10</f>
        <v>0</v>
      </c>
      <c r="G11" s="227">
        <f>G10</f>
        <v>0</v>
      </c>
      <c r="P11" s="123" t="s">
        <v>170</v>
      </c>
    </row>
    <row r="12" ht="16.5" customHeight="1" thickBot="1"/>
    <row r="13" spans="3:4" ht="15" customHeight="1" thickBot="1">
      <c r="C13" s="124" t="s">
        <v>66</v>
      </c>
      <c r="D13" s="215">
        <f>G11</f>
        <v>0</v>
      </c>
    </row>
    <row r="14" spans="3:4" ht="15" customHeight="1">
      <c r="C14" s="124"/>
      <c r="D14" s="179"/>
    </row>
    <row r="15" spans="3:4" ht="15" customHeight="1">
      <c r="C15" s="124"/>
      <c r="D15" s="179"/>
    </row>
    <row r="16" spans="1:7" ht="45" customHeight="1">
      <c r="A16" s="835" t="s">
        <v>258</v>
      </c>
      <c r="B16" s="835"/>
      <c r="C16" s="835"/>
      <c r="D16" s="835"/>
      <c r="E16" s="835"/>
      <c r="F16" s="835"/>
      <c r="G16" s="835"/>
    </row>
    <row r="17" spans="3:4" ht="9" customHeight="1">
      <c r="C17" s="124"/>
      <c r="D17" s="179"/>
    </row>
    <row r="18" spans="1:7" ht="21" customHeight="1">
      <c r="A18" s="835" t="s">
        <v>67</v>
      </c>
      <c r="B18" s="835"/>
      <c r="C18" s="835"/>
      <c r="D18" s="835"/>
      <c r="E18" s="835"/>
      <c r="F18" s="835"/>
      <c r="G18" s="835"/>
    </row>
    <row r="19" ht="6.75" customHeight="1" thickBot="1"/>
    <row r="20" spans="2:7" ht="21.75" customHeight="1">
      <c r="B20" s="905" t="s">
        <v>100</v>
      </c>
      <c r="C20" s="764" t="s">
        <v>255</v>
      </c>
      <c r="D20" s="895" t="s">
        <v>259</v>
      </c>
      <c r="E20" s="901" t="s">
        <v>257</v>
      </c>
      <c r="F20" s="903" t="s">
        <v>253</v>
      </c>
      <c r="G20" s="904"/>
    </row>
    <row r="21" spans="2:7" ht="33.75" customHeight="1" thickBot="1">
      <c r="B21" s="906"/>
      <c r="C21" s="765"/>
      <c r="D21" s="900"/>
      <c r="E21" s="902"/>
      <c r="F21" s="145" t="s">
        <v>105</v>
      </c>
      <c r="G21" s="313" t="s">
        <v>99</v>
      </c>
    </row>
    <row r="22" spans="2:7" ht="40.5" customHeight="1" thickBot="1">
      <c r="B22" s="111"/>
      <c r="C22" s="94" t="s">
        <v>149</v>
      </c>
      <c r="D22" s="317">
        <f>F11</f>
        <v>0</v>
      </c>
      <c r="E22" s="253">
        <v>0.302</v>
      </c>
      <c r="F22" s="217">
        <f>D22*E22</f>
        <v>0</v>
      </c>
      <c r="G22" s="135"/>
    </row>
    <row r="23" spans="2:16" ht="16.5" customHeight="1" thickBot="1">
      <c r="B23" s="111"/>
      <c r="C23" s="94" t="s">
        <v>91</v>
      </c>
      <c r="D23" s="225"/>
      <c r="E23" s="316"/>
      <c r="F23" s="159">
        <f>F22</f>
        <v>0</v>
      </c>
      <c r="G23" s="227">
        <f>G22</f>
        <v>0</v>
      </c>
      <c r="P23" s="123" t="s">
        <v>170</v>
      </c>
    </row>
    <row r="24" ht="16.5" customHeight="1" thickBot="1"/>
    <row r="25" spans="3:4" ht="15" customHeight="1" thickBot="1">
      <c r="C25" s="124" t="s">
        <v>68</v>
      </c>
      <c r="D25" s="215">
        <f>G23</f>
        <v>0</v>
      </c>
    </row>
    <row r="26" spans="3:4" ht="15" customHeight="1">
      <c r="C26" s="124"/>
      <c r="D26" s="314"/>
    </row>
    <row r="27" spans="3:4" ht="15" customHeight="1">
      <c r="C27" s="124"/>
      <c r="D27" s="314"/>
    </row>
    <row r="28" spans="1:7" ht="45" customHeight="1">
      <c r="A28" s="835" t="s">
        <v>69</v>
      </c>
      <c r="B28" s="835"/>
      <c r="C28" s="835"/>
      <c r="D28" s="835"/>
      <c r="E28" s="835"/>
      <c r="F28" s="835"/>
      <c r="G28" s="835"/>
    </row>
    <row r="29" spans="3:4" ht="9.75" customHeight="1">
      <c r="C29" s="124"/>
      <c r="D29" s="179"/>
    </row>
    <row r="30" spans="1:7" ht="21" customHeight="1">
      <c r="A30" s="835" t="s">
        <v>70</v>
      </c>
      <c r="B30" s="835"/>
      <c r="C30" s="835"/>
      <c r="D30" s="835"/>
      <c r="E30" s="835"/>
      <c r="F30" s="835"/>
      <c r="G30" s="835"/>
    </row>
    <row r="31" ht="6.75" customHeight="1" thickBot="1"/>
    <row r="32" spans="2:7" ht="21.75" customHeight="1">
      <c r="B32" s="905" t="s">
        <v>100</v>
      </c>
      <c r="C32" s="764" t="s">
        <v>255</v>
      </c>
      <c r="D32" s="895" t="s">
        <v>256</v>
      </c>
      <c r="E32" s="901" t="s">
        <v>257</v>
      </c>
      <c r="F32" s="903" t="s">
        <v>253</v>
      </c>
      <c r="G32" s="904"/>
    </row>
    <row r="33" spans="2:7" ht="33.75" customHeight="1" thickBot="1">
      <c r="B33" s="906"/>
      <c r="C33" s="765"/>
      <c r="D33" s="900"/>
      <c r="E33" s="902"/>
      <c r="F33" s="145" t="s">
        <v>105</v>
      </c>
      <c r="G33" s="313" t="s">
        <v>99</v>
      </c>
    </row>
    <row r="34" spans="2:7" ht="54" customHeight="1">
      <c r="B34" s="295"/>
      <c r="C34" s="318" t="s">
        <v>260</v>
      </c>
      <c r="D34" s="319">
        <v>0</v>
      </c>
      <c r="E34" s="244">
        <v>50000</v>
      </c>
      <c r="F34" s="200">
        <f>D34*E34</f>
        <v>0</v>
      </c>
      <c r="G34" s="198"/>
    </row>
    <row r="35" spans="2:7" ht="67.5" customHeight="1" thickBot="1">
      <c r="B35" s="292"/>
      <c r="C35" s="304" t="s">
        <v>261</v>
      </c>
      <c r="D35" s="320">
        <v>0</v>
      </c>
      <c r="E35" s="162">
        <v>1500</v>
      </c>
      <c r="F35" s="288">
        <f>D35*E35*12</f>
        <v>0</v>
      </c>
      <c r="G35" s="299"/>
    </row>
    <row r="36" spans="2:16" ht="16.5" customHeight="1" thickBot="1">
      <c r="B36" s="111"/>
      <c r="C36" s="94" t="s">
        <v>91</v>
      </c>
      <c r="D36" s="225"/>
      <c r="E36" s="316"/>
      <c r="F36" s="159">
        <f>SUM(F34:F35)</f>
        <v>0</v>
      </c>
      <c r="G36" s="227">
        <f>SUM(G34:G35)</f>
        <v>0</v>
      </c>
      <c r="P36" s="123" t="s">
        <v>170</v>
      </c>
    </row>
    <row r="37" ht="16.5" customHeight="1" thickBot="1">
      <c r="L37" s="123" t="s">
        <v>170</v>
      </c>
    </row>
    <row r="38" spans="3:4" ht="15" customHeight="1" thickBot="1">
      <c r="C38" s="124" t="s">
        <v>71</v>
      </c>
      <c r="D38" s="328">
        <f>G36</f>
        <v>0</v>
      </c>
    </row>
    <row r="39" spans="3:4" ht="15" customHeight="1">
      <c r="C39" s="124"/>
      <c r="D39" s="179"/>
    </row>
    <row r="40" spans="3:4" ht="15" customHeight="1">
      <c r="C40" s="124"/>
      <c r="D40" s="179"/>
    </row>
    <row r="41" spans="1:7" ht="15.75">
      <c r="A41" s="3"/>
      <c r="B41" s="3" t="s">
        <v>557</v>
      </c>
      <c r="C41" s="411"/>
      <c r="D41" s="411"/>
      <c r="E41" s="411"/>
      <c r="F41" s="411"/>
      <c r="G41" s="411"/>
    </row>
    <row r="42" spans="1:7" ht="15.75">
      <c r="A42" s="3"/>
      <c r="B42" s="3"/>
      <c r="C42" s="411"/>
      <c r="D42" s="411"/>
      <c r="E42" s="411"/>
      <c r="F42" s="411"/>
      <c r="G42" s="411"/>
    </row>
    <row r="43" spans="1:7" ht="15.75">
      <c r="A43" s="3"/>
      <c r="B43" s="3"/>
      <c r="C43" s="411"/>
      <c r="D43" s="411"/>
      <c r="E43" s="411"/>
      <c r="F43" s="411"/>
      <c r="G43" s="411"/>
    </row>
    <row r="44" spans="1:7" ht="15.75">
      <c r="A44" s="3"/>
      <c r="B44" s="3" t="s">
        <v>558</v>
      </c>
      <c r="C44" s="434"/>
      <c r="D44" s="434"/>
      <c r="E44" s="434"/>
      <c r="F44" s="434"/>
      <c r="G44" s="434"/>
    </row>
  </sheetData>
  <sheetProtection/>
  <mergeCells count="24">
    <mergeCell ref="F32:G32"/>
    <mergeCell ref="B32:B33"/>
    <mergeCell ref="C32:C33"/>
    <mergeCell ref="D32:D33"/>
    <mergeCell ref="E32:E33"/>
    <mergeCell ref="A18:G18"/>
    <mergeCell ref="B20:B21"/>
    <mergeCell ref="A28:G28"/>
    <mergeCell ref="A30:G30"/>
    <mergeCell ref="C20:C21"/>
    <mergeCell ref="A2:G2"/>
    <mergeCell ref="A3:G3"/>
    <mergeCell ref="A4:G4"/>
    <mergeCell ref="D8:D9"/>
    <mergeCell ref="E8:E9"/>
    <mergeCell ref="E1:H1"/>
    <mergeCell ref="D20:D21"/>
    <mergeCell ref="E20:E21"/>
    <mergeCell ref="F20:G20"/>
    <mergeCell ref="A6:G6"/>
    <mergeCell ref="B8:B9"/>
    <mergeCell ref="C8:C9"/>
    <mergeCell ref="F8:G8"/>
    <mergeCell ref="A16:G16"/>
  </mergeCells>
  <printOptions/>
  <pageMargins left="0.42" right="0.21" top="0.45" bottom="0.32" header="0.28" footer="0.38"/>
  <pageSetup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E1" sqref="E1:H1"/>
    </sheetView>
  </sheetViews>
  <sheetFormatPr defaultColWidth="9.00390625" defaultRowHeight="12.75"/>
  <cols>
    <col min="1" max="1" width="6.25390625" style="123" customWidth="1"/>
    <col min="2" max="2" width="5.75390625" style="123" customWidth="1"/>
    <col min="3" max="3" width="35.25390625" style="123" customWidth="1"/>
    <col min="4" max="5" width="18.625" style="123" customWidth="1"/>
    <col min="6" max="6" width="15.25390625" style="123" customWidth="1"/>
    <col min="7" max="7" width="14.375" style="123" customWidth="1"/>
    <col min="8" max="8" width="9.125" style="123" hidden="1" customWidth="1"/>
    <col min="9" max="16384" width="9.125" style="123" customWidth="1"/>
  </cols>
  <sheetData>
    <row r="1" spans="5:8" ht="76.5" customHeight="1">
      <c r="E1" s="759" t="s">
        <v>577</v>
      </c>
      <c r="F1" s="759"/>
      <c r="G1" s="759"/>
      <c r="H1" s="759"/>
    </row>
    <row r="2" spans="1:7" ht="44.25" customHeight="1">
      <c r="A2" s="835" t="s">
        <v>72</v>
      </c>
      <c r="B2" s="835"/>
      <c r="C2" s="835"/>
      <c r="D2" s="835"/>
      <c r="E2" s="835"/>
      <c r="F2" s="835"/>
      <c r="G2" s="835"/>
    </row>
    <row r="3" spans="1:7" ht="7.5" customHeight="1">
      <c r="A3" s="907"/>
      <c r="B3" s="907"/>
      <c r="C3" s="907"/>
      <c r="D3" s="907"/>
      <c r="E3" s="907"/>
      <c r="F3" s="907"/>
      <c r="G3" s="907"/>
    </row>
    <row r="4" spans="1:7" ht="15.75" customHeight="1">
      <c r="A4" s="835" t="s">
        <v>254</v>
      </c>
      <c r="B4" s="835"/>
      <c r="C4" s="835"/>
      <c r="D4" s="835"/>
      <c r="E4" s="835"/>
      <c r="F4" s="835"/>
      <c r="G4" s="835"/>
    </row>
    <row r="5" spans="3:10" ht="9" customHeight="1">
      <c r="C5" s="124"/>
      <c r="D5" s="179"/>
      <c r="J5" s="123" t="s">
        <v>170</v>
      </c>
    </row>
    <row r="6" spans="1:7" ht="21" customHeight="1">
      <c r="A6" s="835" t="s">
        <v>556</v>
      </c>
      <c r="B6" s="835"/>
      <c r="C6" s="835"/>
      <c r="D6" s="835"/>
      <c r="E6" s="835"/>
      <c r="F6" s="835"/>
      <c r="G6" s="835"/>
    </row>
    <row r="7" ht="15.75" customHeight="1" thickBot="1"/>
    <row r="8" spans="2:7" ht="18" customHeight="1">
      <c r="B8" s="905" t="s">
        <v>100</v>
      </c>
      <c r="C8" s="764" t="s">
        <v>255</v>
      </c>
      <c r="D8" s="895" t="s">
        <v>256</v>
      </c>
      <c r="E8" s="901" t="s">
        <v>257</v>
      </c>
      <c r="F8" s="903" t="s">
        <v>253</v>
      </c>
      <c r="G8" s="904"/>
    </row>
    <row r="9" spans="2:7" ht="20.25" customHeight="1" thickBot="1">
      <c r="B9" s="906"/>
      <c r="C9" s="765"/>
      <c r="D9" s="900"/>
      <c r="E9" s="902"/>
      <c r="F9" s="145" t="s">
        <v>105</v>
      </c>
      <c r="G9" s="313" t="s">
        <v>99</v>
      </c>
    </row>
    <row r="10" spans="2:7" ht="39" customHeight="1" thickBot="1">
      <c r="B10" s="111"/>
      <c r="C10" s="94" t="s">
        <v>65</v>
      </c>
      <c r="D10" s="315">
        <v>0</v>
      </c>
      <c r="E10" s="253">
        <v>1000</v>
      </c>
      <c r="F10" s="217">
        <f>D10*E10*12</f>
        <v>0</v>
      </c>
      <c r="G10" s="135"/>
    </row>
    <row r="11" spans="2:16" ht="16.5" customHeight="1" thickBot="1">
      <c r="B11" s="111"/>
      <c r="C11" s="94" t="s">
        <v>91</v>
      </c>
      <c r="D11" s="225"/>
      <c r="E11" s="316"/>
      <c r="F11" s="159">
        <f>F10</f>
        <v>0</v>
      </c>
      <c r="G11" s="227">
        <f>G10</f>
        <v>0</v>
      </c>
      <c r="P11" s="123" t="s">
        <v>170</v>
      </c>
    </row>
    <row r="12" ht="16.5" customHeight="1" thickBot="1"/>
    <row r="13" spans="3:4" ht="15" customHeight="1" thickBot="1">
      <c r="C13" s="124" t="s">
        <v>66</v>
      </c>
      <c r="D13" s="215">
        <f>G11</f>
        <v>0</v>
      </c>
    </row>
    <row r="14" spans="3:4" ht="15" customHeight="1">
      <c r="C14" s="124"/>
      <c r="D14" s="179"/>
    </row>
    <row r="15" spans="3:4" ht="15" customHeight="1">
      <c r="C15" s="124"/>
      <c r="D15" s="179"/>
    </row>
    <row r="16" spans="1:7" ht="45" customHeight="1">
      <c r="A16" s="835" t="s">
        <v>258</v>
      </c>
      <c r="B16" s="835"/>
      <c r="C16" s="835"/>
      <c r="D16" s="835"/>
      <c r="E16" s="835"/>
      <c r="F16" s="835"/>
      <c r="G16" s="835"/>
    </row>
    <row r="17" spans="3:4" ht="9" customHeight="1">
      <c r="C17" s="124"/>
      <c r="D17" s="179"/>
    </row>
    <row r="18" spans="1:7" ht="21" customHeight="1">
      <c r="A18" s="835" t="s">
        <v>67</v>
      </c>
      <c r="B18" s="835"/>
      <c r="C18" s="835"/>
      <c r="D18" s="835"/>
      <c r="E18" s="835"/>
      <c r="F18" s="835"/>
      <c r="G18" s="835"/>
    </row>
    <row r="19" ht="6.75" customHeight="1" thickBot="1"/>
    <row r="20" spans="2:7" ht="21.75" customHeight="1">
      <c r="B20" s="905" t="s">
        <v>100</v>
      </c>
      <c r="C20" s="764" t="s">
        <v>255</v>
      </c>
      <c r="D20" s="895" t="s">
        <v>259</v>
      </c>
      <c r="E20" s="901" t="s">
        <v>257</v>
      </c>
      <c r="F20" s="903" t="s">
        <v>253</v>
      </c>
      <c r="G20" s="904"/>
    </row>
    <row r="21" spans="2:7" ht="33.75" customHeight="1" thickBot="1">
      <c r="B21" s="906"/>
      <c r="C21" s="765"/>
      <c r="D21" s="900"/>
      <c r="E21" s="902"/>
      <c r="F21" s="145" t="s">
        <v>105</v>
      </c>
      <c r="G21" s="313" t="s">
        <v>99</v>
      </c>
    </row>
    <row r="22" spans="2:7" ht="40.5" customHeight="1" thickBot="1">
      <c r="B22" s="111"/>
      <c r="C22" s="94" t="s">
        <v>149</v>
      </c>
      <c r="D22" s="317">
        <f>F11</f>
        <v>0</v>
      </c>
      <c r="E22" s="253">
        <v>0.302</v>
      </c>
      <c r="F22" s="217">
        <f>D22*E22</f>
        <v>0</v>
      </c>
      <c r="G22" s="135"/>
    </row>
    <row r="23" spans="2:16" ht="16.5" customHeight="1" thickBot="1">
      <c r="B23" s="111"/>
      <c r="C23" s="94" t="s">
        <v>91</v>
      </c>
      <c r="D23" s="225"/>
      <c r="E23" s="316"/>
      <c r="F23" s="159">
        <f>F22</f>
        <v>0</v>
      </c>
      <c r="G23" s="227">
        <f>G22</f>
        <v>0</v>
      </c>
      <c r="P23" s="123" t="s">
        <v>170</v>
      </c>
    </row>
    <row r="24" ht="16.5" customHeight="1" thickBot="1"/>
    <row r="25" spans="3:4" ht="15" customHeight="1" thickBot="1">
      <c r="C25" s="124" t="s">
        <v>68</v>
      </c>
      <c r="D25" s="215">
        <f>G23</f>
        <v>0</v>
      </c>
    </row>
    <row r="26" spans="3:4" ht="15" customHeight="1">
      <c r="C26" s="124"/>
      <c r="D26" s="314"/>
    </row>
    <row r="27" spans="3:4" ht="15" customHeight="1">
      <c r="C27" s="124"/>
      <c r="D27" s="314"/>
    </row>
    <row r="28" spans="3:4" ht="9.75" customHeight="1">
      <c r="C28" s="124"/>
      <c r="D28" s="179"/>
    </row>
    <row r="29" spans="1:7" ht="15.75">
      <c r="A29" s="3"/>
      <c r="B29" s="3" t="s">
        <v>557</v>
      </c>
      <c r="C29" s="411"/>
      <c r="D29" s="411"/>
      <c r="E29" s="411"/>
      <c r="F29" s="411"/>
      <c r="G29" s="411"/>
    </row>
    <row r="30" spans="1:7" ht="15.75">
      <c r="A30" s="3"/>
      <c r="B30" s="3"/>
      <c r="C30" s="411"/>
      <c r="D30" s="411"/>
      <c r="E30" s="411"/>
      <c r="F30" s="411"/>
      <c r="G30" s="411"/>
    </row>
    <row r="31" spans="1:7" ht="15.75">
      <c r="A31" s="3"/>
      <c r="B31" s="3"/>
      <c r="C31" s="411"/>
      <c r="D31" s="411"/>
      <c r="E31" s="411"/>
      <c r="F31" s="411"/>
      <c r="G31" s="411"/>
    </row>
    <row r="32" spans="1:7" ht="15.75">
      <c r="A32" s="3"/>
      <c r="B32" s="3" t="s">
        <v>558</v>
      </c>
      <c r="C32" s="434"/>
      <c r="D32" s="434"/>
      <c r="E32" s="434"/>
      <c r="F32" s="434"/>
      <c r="G32" s="434"/>
    </row>
    <row r="33" ht="15.75">
      <c r="K33" s="123" t="s">
        <v>170</v>
      </c>
    </row>
    <row r="36" ht="15.75">
      <c r="L36" s="123" t="s">
        <v>170</v>
      </c>
    </row>
  </sheetData>
  <sheetProtection/>
  <mergeCells count="17">
    <mergeCell ref="A16:G16"/>
    <mergeCell ref="A18:G18"/>
    <mergeCell ref="E1:H1"/>
    <mergeCell ref="B20:B21"/>
    <mergeCell ref="C20:C21"/>
    <mergeCell ref="D20:D21"/>
    <mergeCell ref="C8:C9"/>
    <mergeCell ref="E20:E21"/>
    <mergeCell ref="F20:G20"/>
    <mergeCell ref="A2:G2"/>
    <mergeCell ref="A3:G3"/>
    <mergeCell ref="A4:G4"/>
    <mergeCell ref="D8:D9"/>
    <mergeCell ref="E8:E9"/>
    <mergeCell ref="A6:G6"/>
    <mergeCell ref="B8:B9"/>
    <mergeCell ref="F8:G8"/>
  </mergeCells>
  <printOptions/>
  <pageMargins left="0.42" right="0.21" top="0.45" bottom="0.59" header="0.28" footer="0.38"/>
  <pageSetup horizontalDpi="600" verticalDpi="6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Q29" sqref="Q29"/>
    </sheetView>
  </sheetViews>
  <sheetFormatPr defaultColWidth="9.00390625" defaultRowHeight="12.75"/>
  <cols>
    <col min="1" max="1" width="4.125" style="3" customWidth="1"/>
    <col min="2" max="2" width="4.875" style="3" customWidth="1"/>
    <col min="3" max="3" width="36.25390625" style="3" customWidth="1"/>
    <col min="4" max="4" width="14.875" style="3" customWidth="1"/>
    <col min="5" max="5" width="14.75390625" style="3" customWidth="1"/>
    <col min="6" max="6" width="13.75390625" style="3" customWidth="1"/>
    <col min="7" max="7" width="14.375" style="3" customWidth="1"/>
    <col min="8" max="8" width="15.00390625" style="3" customWidth="1"/>
    <col min="9" max="9" width="9.125" style="0" hidden="1" customWidth="1"/>
  </cols>
  <sheetData>
    <row r="1" spans="6:9" ht="83.25" customHeight="1">
      <c r="F1" s="759" t="s">
        <v>577</v>
      </c>
      <c r="G1" s="759"/>
      <c r="H1" s="759"/>
      <c r="I1" s="759"/>
    </row>
    <row r="2" spans="1:8" s="123" customFormat="1" ht="36" customHeight="1">
      <c r="A2" s="835" t="s">
        <v>75</v>
      </c>
      <c r="B2" s="835"/>
      <c r="C2" s="835"/>
      <c r="D2" s="835"/>
      <c r="E2" s="835"/>
      <c r="F2" s="835"/>
      <c r="G2" s="835"/>
      <c r="H2" s="835"/>
    </row>
    <row r="3" spans="1:7" s="123" customFormat="1" ht="15" customHeight="1">
      <c r="A3" s="124"/>
      <c r="B3" s="124"/>
      <c r="C3" s="124"/>
      <c r="D3" s="124"/>
      <c r="E3" s="124"/>
      <c r="F3" s="124"/>
      <c r="G3" s="124"/>
    </row>
    <row r="4" spans="2:8" ht="15.75">
      <c r="B4" s="748" t="s">
        <v>578</v>
      </c>
      <c r="C4" s="748"/>
      <c r="D4" s="748"/>
      <c r="E4" s="748"/>
      <c r="F4" s="748"/>
      <c r="G4" s="748"/>
      <c r="H4" s="748"/>
    </row>
    <row r="5" spans="2:8" ht="15.75">
      <c r="B5" s="748"/>
      <c r="C5" s="748"/>
      <c r="D5" s="748"/>
      <c r="E5" s="748"/>
      <c r="F5" s="748"/>
      <c r="G5" s="748"/>
      <c r="H5" s="748"/>
    </row>
    <row r="6" spans="3:8" ht="23.25" customHeight="1">
      <c r="C6" s="835" t="s">
        <v>39</v>
      </c>
      <c r="D6" s="835"/>
      <c r="E6" s="835"/>
      <c r="F6" s="835"/>
      <c r="G6" s="835"/>
      <c r="H6" s="835"/>
    </row>
    <row r="7" spans="3:8" ht="18" customHeight="1" thickBot="1">
      <c r="C7" s="124"/>
      <c r="D7" s="124"/>
      <c r="E7" s="124"/>
      <c r="F7" s="124"/>
      <c r="G7" s="124"/>
      <c r="H7"/>
    </row>
    <row r="8" spans="2:8" ht="34.5" customHeight="1" thickBot="1">
      <c r="B8" s="107" t="s">
        <v>100</v>
      </c>
      <c r="C8" s="109" t="s">
        <v>84</v>
      </c>
      <c r="D8" s="45" t="s">
        <v>101</v>
      </c>
      <c r="E8" s="46" t="s">
        <v>165</v>
      </c>
      <c r="F8" s="188" t="s">
        <v>175</v>
      </c>
      <c r="G8" s="45" t="s">
        <v>166</v>
      </c>
      <c r="H8" s="47" t="s">
        <v>167</v>
      </c>
    </row>
    <row r="9" spans="2:8" ht="16.5" thickBot="1">
      <c r="B9" s="108">
        <v>1</v>
      </c>
      <c r="C9" s="110">
        <v>2</v>
      </c>
      <c r="D9" s="42">
        <v>3</v>
      </c>
      <c r="E9" s="43">
        <v>4</v>
      </c>
      <c r="F9" s="171">
        <v>5</v>
      </c>
      <c r="G9" s="42">
        <v>6</v>
      </c>
      <c r="H9" s="44">
        <v>7</v>
      </c>
    </row>
    <row r="10" spans="2:8" ht="20.25" customHeight="1">
      <c r="B10" s="175"/>
      <c r="C10" s="91" t="s">
        <v>262</v>
      </c>
      <c r="D10" s="72" t="s">
        <v>131</v>
      </c>
      <c r="E10" s="234"/>
      <c r="F10" s="155"/>
      <c r="G10" s="119">
        <f>E10*F10</f>
        <v>0</v>
      </c>
      <c r="H10" s="74"/>
    </row>
    <row r="11" spans="2:8" ht="15.75">
      <c r="B11" s="175"/>
      <c r="C11" s="91"/>
      <c r="D11" s="72"/>
      <c r="E11" s="234"/>
      <c r="F11" s="155"/>
      <c r="G11" s="119"/>
      <c r="H11" s="74"/>
    </row>
    <row r="12" spans="2:8" ht="15.75">
      <c r="B12" s="175"/>
      <c r="C12" s="91"/>
      <c r="D12" s="72"/>
      <c r="E12" s="234"/>
      <c r="F12" s="155"/>
      <c r="G12" s="119"/>
      <c r="H12" s="74"/>
    </row>
    <row r="13" spans="2:8" ht="15.75">
      <c r="B13" s="175"/>
      <c r="C13" s="91"/>
      <c r="D13" s="72"/>
      <c r="E13" s="234"/>
      <c r="F13" s="155"/>
      <c r="G13" s="119"/>
      <c r="H13" s="74"/>
    </row>
    <row r="14" spans="2:8" ht="16.5" thickBot="1">
      <c r="B14" s="175"/>
      <c r="C14" s="166"/>
      <c r="D14" s="321"/>
      <c r="E14" s="235"/>
      <c r="F14" s="236"/>
      <c r="G14" s="201"/>
      <c r="H14" s="132"/>
    </row>
    <row r="15" spans="2:8" ht="16.5" thickBot="1">
      <c r="B15" s="176"/>
      <c r="C15" s="322" t="s">
        <v>91</v>
      </c>
      <c r="D15" s="323"/>
      <c r="E15" s="324"/>
      <c r="F15" s="325"/>
      <c r="G15" s="196">
        <f>SUM(G10:G14)</f>
        <v>0</v>
      </c>
      <c r="H15" s="199">
        <f>SUM(H10:H14)</f>
        <v>0</v>
      </c>
    </row>
    <row r="16" ht="16.5" thickBot="1">
      <c r="B16" s="37"/>
    </row>
    <row r="17" spans="2:8" ht="20.25" customHeight="1" thickBot="1">
      <c r="B17" s="6"/>
      <c r="C17" s="178" t="s">
        <v>50</v>
      </c>
      <c r="D17" s="215">
        <f>H15</f>
        <v>0</v>
      </c>
      <c r="E17" s="179"/>
      <c r="F17" s="180"/>
      <c r="G17" s="181"/>
      <c r="H17" s="181"/>
    </row>
    <row r="18" ht="15.75">
      <c r="B18" s="37"/>
    </row>
    <row r="21" spans="2:8" ht="15.75">
      <c r="B21" s="3" t="s">
        <v>557</v>
      </c>
      <c r="C21" s="411"/>
      <c r="D21" s="411"/>
      <c r="E21" s="411"/>
      <c r="F21" s="411"/>
      <c r="G21" s="411"/>
      <c r="H21"/>
    </row>
    <row r="22" spans="3:8" ht="15.75">
      <c r="C22" s="411"/>
      <c r="D22" s="411"/>
      <c r="E22" s="411"/>
      <c r="F22" s="411"/>
      <c r="G22" s="411"/>
      <c r="H22"/>
    </row>
    <row r="23" spans="3:8" ht="15.75">
      <c r="C23" s="411"/>
      <c r="D23" s="411"/>
      <c r="E23" s="411"/>
      <c r="F23" s="411"/>
      <c r="G23" s="411"/>
      <c r="H23"/>
    </row>
    <row r="24" spans="2:8" ht="15.75">
      <c r="B24" s="3" t="s">
        <v>558</v>
      </c>
      <c r="C24" s="434"/>
      <c r="D24" s="434"/>
      <c r="E24" s="434"/>
      <c r="F24" s="434"/>
      <c r="G24" s="434"/>
      <c r="H24"/>
    </row>
    <row r="35" ht="15.75">
      <c r="L35" t="s">
        <v>170</v>
      </c>
    </row>
  </sheetData>
  <sheetProtection/>
  <mergeCells count="5">
    <mergeCell ref="C6:H6"/>
    <mergeCell ref="F1:I1"/>
    <mergeCell ref="A2:H2"/>
    <mergeCell ref="B4:H4"/>
    <mergeCell ref="B5:H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7"/>
  </sheetPr>
  <dimension ref="A1:L35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125" style="3" customWidth="1"/>
    <col min="2" max="2" width="4.875" style="3" customWidth="1"/>
    <col min="3" max="3" width="36.25390625" style="3" customWidth="1"/>
    <col min="4" max="4" width="14.875" style="3" customWidth="1"/>
    <col min="5" max="5" width="14.75390625" style="3" customWidth="1"/>
    <col min="6" max="6" width="13.75390625" style="3" customWidth="1"/>
    <col min="7" max="7" width="14.375" style="3" customWidth="1"/>
    <col min="8" max="8" width="14.875" style="3" customWidth="1"/>
    <col min="9" max="9" width="9.125" style="0" hidden="1" customWidth="1"/>
  </cols>
  <sheetData>
    <row r="1" spans="6:9" ht="94.5" customHeight="1">
      <c r="F1" s="759" t="s">
        <v>577</v>
      </c>
      <c r="G1" s="759"/>
      <c r="H1" s="759"/>
      <c r="I1" s="759"/>
    </row>
    <row r="2" spans="1:8" s="123" customFormat="1" ht="27" customHeight="1">
      <c r="A2" s="835" t="s">
        <v>76</v>
      </c>
      <c r="B2" s="835"/>
      <c r="C2" s="835"/>
      <c r="D2" s="835"/>
      <c r="E2" s="835"/>
      <c r="F2" s="835"/>
      <c r="G2" s="835"/>
      <c r="H2" s="835"/>
    </row>
    <row r="3" spans="1:8" s="123" customFormat="1" ht="15.75" customHeight="1">
      <c r="A3" s="124"/>
      <c r="B3" s="124"/>
      <c r="C3" s="124"/>
      <c r="D3" s="124"/>
      <c r="E3" s="124"/>
      <c r="F3" s="124"/>
      <c r="G3" s="124"/>
      <c r="H3" s="124"/>
    </row>
    <row r="4" spans="2:8" ht="15.75">
      <c r="B4" s="748" t="s">
        <v>578</v>
      </c>
      <c r="C4" s="748"/>
      <c r="D4" s="748"/>
      <c r="E4" s="748"/>
      <c r="F4" s="748"/>
      <c r="G4" s="748"/>
      <c r="H4" s="748"/>
    </row>
    <row r="5" spans="2:8" ht="15.75">
      <c r="B5" s="748"/>
      <c r="C5" s="748"/>
      <c r="D5" s="748"/>
      <c r="E5" s="748"/>
      <c r="F5" s="748"/>
      <c r="G5" s="748"/>
      <c r="H5" s="748"/>
    </row>
    <row r="6" ht="15.75">
      <c r="H6"/>
    </row>
    <row r="7" spans="3:8" ht="31.5" customHeight="1">
      <c r="C7" s="835" t="s">
        <v>39</v>
      </c>
      <c r="D7" s="835"/>
      <c r="E7" s="835"/>
      <c r="F7" s="835"/>
      <c r="G7" s="835"/>
      <c r="H7" s="835"/>
    </row>
    <row r="8" spans="3:8" ht="11.25" customHeight="1" thickBot="1">
      <c r="C8" s="124"/>
      <c r="D8" s="124"/>
      <c r="E8" s="124"/>
      <c r="F8" s="124"/>
      <c r="G8" s="124"/>
      <c r="H8"/>
    </row>
    <row r="9" spans="2:8" ht="34.5" customHeight="1" thickBot="1">
      <c r="B9" s="107" t="s">
        <v>100</v>
      </c>
      <c r="C9" s="109" t="s">
        <v>84</v>
      </c>
      <c r="D9" s="45" t="s">
        <v>101</v>
      </c>
      <c r="E9" s="46" t="s">
        <v>165</v>
      </c>
      <c r="F9" s="188" t="s">
        <v>175</v>
      </c>
      <c r="G9" s="45" t="s">
        <v>166</v>
      </c>
      <c r="H9" s="47" t="s">
        <v>167</v>
      </c>
    </row>
    <row r="10" spans="2:8" ht="16.5" thickBot="1">
      <c r="B10" s="108">
        <v>1</v>
      </c>
      <c r="C10" s="110">
        <v>2</v>
      </c>
      <c r="D10" s="42">
        <v>3</v>
      </c>
      <c r="E10" s="43">
        <v>4</v>
      </c>
      <c r="F10" s="171">
        <v>5</v>
      </c>
      <c r="G10" s="42">
        <v>6</v>
      </c>
      <c r="H10" s="44">
        <v>7</v>
      </c>
    </row>
    <row r="11" spans="2:8" ht="18.75" customHeight="1">
      <c r="B11" s="175"/>
      <c r="C11" s="90" t="s">
        <v>263</v>
      </c>
      <c r="D11" s="326" t="s">
        <v>131</v>
      </c>
      <c r="E11" s="234">
        <v>90</v>
      </c>
      <c r="F11" s="155">
        <v>45</v>
      </c>
      <c r="G11" s="119">
        <f>E11*F11</f>
        <v>4050</v>
      </c>
      <c r="H11" s="74">
        <v>9484</v>
      </c>
    </row>
    <row r="12" spans="2:8" ht="17.25" customHeight="1">
      <c r="B12" s="175"/>
      <c r="C12" s="91" t="s">
        <v>264</v>
      </c>
      <c r="D12" s="72" t="s">
        <v>131</v>
      </c>
      <c r="E12" s="234">
        <v>50</v>
      </c>
      <c r="F12" s="155">
        <v>800</v>
      </c>
      <c r="G12" s="119">
        <f>E12*F12</f>
        <v>40000</v>
      </c>
      <c r="H12" s="74"/>
    </row>
    <row r="13" spans="2:8" ht="15.75">
      <c r="B13" s="175"/>
      <c r="C13" s="91"/>
      <c r="D13" s="72"/>
      <c r="E13" s="234"/>
      <c r="F13" s="155"/>
      <c r="G13" s="119"/>
      <c r="H13" s="74"/>
    </row>
    <row r="14" spans="2:8" ht="15.75">
      <c r="B14" s="175"/>
      <c r="C14" s="91"/>
      <c r="D14" s="72"/>
      <c r="E14" s="234"/>
      <c r="F14" s="155"/>
      <c r="G14" s="119"/>
      <c r="H14" s="74"/>
    </row>
    <row r="15" spans="2:8" ht="15.75">
      <c r="B15" s="175"/>
      <c r="C15" s="91"/>
      <c r="D15" s="72"/>
      <c r="E15" s="234"/>
      <c r="F15" s="155"/>
      <c r="G15" s="119"/>
      <c r="H15" s="74"/>
    </row>
    <row r="16" spans="2:8" ht="16.5" thickBot="1">
      <c r="B16" s="175"/>
      <c r="C16" s="166"/>
      <c r="D16" s="321"/>
      <c r="E16" s="235"/>
      <c r="F16" s="236"/>
      <c r="G16" s="201"/>
      <c r="H16" s="132"/>
    </row>
    <row r="17" spans="2:8" ht="16.5" thickBot="1">
      <c r="B17" s="176"/>
      <c r="C17" s="322" t="s">
        <v>91</v>
      </c>
      <c r="D17" s="323"/>
      <c r="E17" s="324"/>
      <c r="F17" s="325"/>
      <c r="G17" s="196">
        <f>SUM(G11:G16)</f>
        <v>44050</v>
      </c>
      <c r="H17" s="199">
        <f>SUM(H11:H16)</f>
        <v>9484</v>
      </c>
    </row>
    <row r="18" ht="16.5" thickBot="1">
      <c r="B18" s="37"/>
    </row>
    <row r="19" spans="2:8" ht="20.25" customHeight="1" thickBot="1">
      <c r="B19" s="6"/>
      <c r="C19" s="178" t="s">
        <v>50</v>
      </c>
      <c r="D19" s="215">
        <f>H17</f>
        <v>9484</v>
      </c>
      <c r="E19" s="179"/>
      <c r="F19" s="180"/>
      <c r="G19" s="181"/>
      <c r="H19" s="181"/>
    </row>
    <row r="20" ht="15.75">
      <c r="B20" s="37"/>
    </row>
    <row r="23" spans="2:8" ht="15.75">
      <c r="B23" s="3" t="s">
        <v>557</v>
      </c>
      <c r="C23" s="411"/>
      <c r="D23" s="411"/>
      <c r="E23" s="411"/>
      <c r="F23" s="411"/>
      <c r="G23" s="411"/>
      <c r="H23"/>
    </row>
    <row r="24" spans="3:8" ht="15.75">
      <c r="C24" s="411"/>
      <c r="D24" s="411"/>
      <c r="E24" s="411"/>
      <c r="F24" s="411"/>
      <c r="G24" s="411"/>
      <c r="H24"/>
    </row>
    <row r="25" spans="3:8" ht="15.75">
      <c r="C25" s="411"/>
      <c r="D25" s="411"/>
      <c r="E25" s="411"/>
      <c r="F25" s="411"/>
      <c r="G25" s="411"/>
      <c r="H25"/>
    </row>
    <row r="26" spans="2:8" ht="15.75">
      <c r="B26" s="3" t="s">
        <v>558</v>
      </c>
      <c r="C26" s="434"/>
      <c r="D26" s="434"/>
      <c r="E26" s="434"/>
      <c r="F26" s="434"/>
      <c r="G26" s="434"/>
      <c r="H26"/>
    </row>
    <row r="35" ht="15.75">
      <c r="L35" t="s">
        <v>170</v>
      </c>
    </row>
  </sheetData>
  <sheetProtection/>
  <mergeCells count="5">
    <mergeCell ref="F1:I1"/>
    <mergeCell ref="B4:H4"/>
    <mergeCell ref="B5:H5"/>
    <mergeCell ref="C7:H7"/>
    <mergeCell ref="A2:H2"/>
  </mergeCells>
  <printOptions/>
  <pageMargins left="0.3937007874015748" right="0.1968503937007874" top="0.42" bottom="0.1968503937007874" header="0.5118110236220472" footer="0.5118110236220472"/>
  <pageSetup horizontalDpi="600" verticalDpi="600" orientation="portrait" paperSize="9" scale="83" r:id="rId1"/>
  <ignoredErrors>
    <ignoredError sqref="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FJ39"/>
  <sheetViews>
    <sheetView view="pageBreakPreview" zoomScale="125" zoomScaleSheetLayoutView="125" zoomScalePageLayoutView="0" workbookViewId="0" topLeftCell="A7">
      <selection activeCell="BS37" sqref="BS37:CV37"/>
    </sheetView>
  </sheetViews>
  <sheetFormatPr defaultColWidth="0.875" defaultRowHeight="12.75"/>
  <cols>
    <col min="1" max="16384" width="0.875" style="411" customWidth="1"/>
  </cols>
  <sheetData>
    <row r="1" ht="3" customHeight="1"/>
    <row r="2" spans="1:166" s="422" customFormat="1" ht="11.25">
      <c r="A2" s="577" t="s">
        <v>540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577"/>
      <c r="AT2" s="577"/>
      <c r="AU2" s="577"/>
      <c r="AV2" s="577"/>
      <c r="AW2" s="577"/>
      <c r="AX2" s="577"/>
      <c r="AY2" s="577"/>
      <c r="AZ2" s="577"/>
      <c r="BA2" s="577"/>
      <c r="BB2" s="577"/>
      <c r="BC2" s="577"/>
      <c r="BD2" s="577"/>
      <c r="BE2" s="577"/>
      <c r="BF2" s="577"/>
      <c r="BG2" s="577"/>
      <c r="BH2" s="577"/>
      <c r="BI2" s="577"/>
      <c r="BJ2" s="577"/>
      <c r="BK2" s="577"/>
      <c r="BL2" s="577"/>
      <c r="BM2" s="577"/>
      <c r="BN2" s="577"/>
      <c r="BO2" s="577"/>
      <c r="BP2" s="577"/>
      <c r="BQ2" s="577"/>
      <c r="BR2" s="577"/>
      <c r="BS2" s="577"/>
      <c r="BT2" s="577"/>
      <c r="BU2" s="577"/>
      <c r="BV2" s="577"/>
      <c r="BW2" s="577"/>
      <c r="BX2" s="577"/>
      <c r="BY2" s="577"/>
      <c r="BZ2" s="577"/>
      <c r="CA2" s="577"/>
      <c r="CB2" s="577"/>
      <c r="CC2" s="577"/>
      <c r="CD2" s="577"/>
      <c r="CE2" s="577"/>
      <c r="CF2" s="577"/>
      <c r="CG2" s="577"/>
      <c r="CH2" s="577"/>
      <c r="CI2" s="577"/>
      <c r="CJ2" s="577"/>
      <c r="CK2" s="577"/>
      <c r="CL2" s="577"/>
      <c r="CM2" s="577"/>
      <c r="CN2" s="577"/>
      <c r="CO2" s="577"/>
      <c r="CP2" s="577"/>
      <c r="CQ2" s="577"/>
      <c r="CR2" s="577"/>
      <c r="CS2" s="577"/>
      <c r="CT2" s="577"/>
      <c r="CU2" s="577"/>
      <c r="CV2" s="577"/>
      <c r="CW2" s="577"/>
      <c r="CX2" s="577"/>
      <c r="CY2" s="577"/>
      <c r="CZ2" s="577"/>
      <c r="DA2" s="577"/>
      <c r="DB2" s="577"/>
      <c r="DC2" s="577"/>
      <c r="DD2" s="577"/>
      <c r="DE2" s="577"/>
      <c r="DF2" s="577"/>
      <c r="DG2" s="577"/>
      <c r="DH2" s="577"/>
      <c r="DI2" s="577"/>
      <c r="DJ2" s="577"/>
      <c r="DK2" s="577"/>
      <c r="DL2" s="577"/>
      <c r="DM2" s="577"/>
      <c r="DN2" s="577"/>
      <c r="DO2" s="577"/>
      <c r="DP2" s="577"/>
      <c r="DQ2" s="577"/>
      <c r="DR2" s="577"/>
      <c r="DS2" s="577"/>
      <c r="DT2" s="577"/>
      <c r="DU2" s="577"/>
      <c r="DV2" s="577"/>
      <c r="DW2" s="577"/>
      <c r="DX2" s="577"/>
      <c r="DY2" s="577"/>
      <c r="DZ2" s="577"/>
      <c r="EA2" s="577"/>
      <c r="EB2" s="577"/>
      <c r="EC2" s="577"/>
      <c r="ED2" s="577"/>
      <c r="EE2" s="577"/>
      <c r="EF2" s="577"/>
      <c r="EG2" s="577"/>
      <c r="EH2" s="577"/>
      <c r="EI2" s="577"/>
      <c r="EJ2" s="577"/>
      <c r="EK2" s="577"/>
      <c r="EL2" s="577"/>
      <c r="EM2" s="577"/>
      <c r="EN2" s="577"/>
      <c r="EO2" s="577"/>
      <c r="EP2" s="577"/>
      <c r="EQ2" s="577"/>
      <c r="ER2" s="577"/>
      <c r="ES2" s="577"/>
      <c r="ET2" s="577"/>
      <c r="EU2" s="577"/>
      <c r="EV2" s="577"/>
      <c r="EW2" s="577"/>
      <c r="EX2" s="577"/>
      <c r="EY2" s="577"/>
      <c r="EZ2" s="577"/>
      <c r="FA2" s="577"/>
      <c r="FB2" s="577"/>
      <c r="FC2" s="577"/>
      <c r="FD2" s="577"/>
      <c r="FE2" s="577"/>
      <c r="FF2" s="577"/>
      <c r="FG2" s="577"/>
      <c r="FH2" s="577"/>
      <c r="FI2" s="577"/>
      <c r="FJ2" s="577"/>
    </row>
    <row r="4" spans="1:166" s="428" customFormat="1" ht="14.25" customHeight="1">
      <c r="A4" s="582" t="s">
        <v>147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5" t="s">
        <v>513</v>
      </c>
      <c r="V4" s="586"/>
      <c r="W4" s="586"/>
      <c r="X4" s="586"/>
      <c r="Y4" s="586"/>
      <c r="Z4" s="586"/>
      <c r="AA4" s="586"/>
      <c r="AB4" s="586"/>
      <c r="AC4" s="587"/>
      <c r="AD4" s="586" t="s">
        <v>462</v>
      </c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586"/>
      <c r="AT4" s="586"/>
      <c r="AU4" s="586"/>
      <c r="AV4" s="586"/>
      <c r="AW4" s="586"/>
      <c r="AX4" s="586"/>
      <c r="AY4" s="586"/>
      <c r="AZ4" s="586"/>
      <c r="BA4" s="586"/>
      <c r="BB4" s="586"/>
      <c r="BC4" s="586"/>
      <c r="BD4" s="586"/>
      <c r="BE4" s="586"/>
      <c r="BF4" s="586"/>
      <c r="BG4" s="586"/>
      <c r="BH4" s="586"/>
      <c r="BI4" s="586"/>
      <c r="BJ4" s="586"/>
      <c r="BK4" s="586"/>
      <c r="BL4" s="586"/>
      <c r="BM4" s="586"/>
      <c r="BN4" s="586"/>
      <c r="BO4" s="586"/>
      <c r="BP4" s="587"/>
      <c r="BQ4" s="585" t="s">
        <v>463</v>
      </c>
      <c r="BR4" s="586"/>
      <c r="BS4" s="586"/>
      <c r="BT4" s="586"/>
      <c r="BU4" s="586"/>
      <c r="BV4" s="586"/>
      <c r="BW4" s="586"/>
      <c r="BX4" s="586"/>
      <c r="BY4" s="586"/>
      <c r="BZ4" s="586"/>
      <c r="CA4" s="586"/>
      <c r="CB4" s="586"/>
      <c r="CC4" s="586"/>
      <c r="CD4" s="587"/>
      <c r="CE4" s="617" t="s">
        <v>111</v>
      </c>
      <c r="CF4" s="618"/>
      <c r="CG4" s="618"/>
      <c r="CH4" s="618"/>
      <c r="CI4" s="618"/>
      <c r="CJ4" s="618"/>
      <c r="CK4" s="618"/>
      <c r="CL4" s="618"/>
      <c r="CM4" s="618"/>
      <c r="CN4" s="618"/>
      <c r="CO4" s="618"/>
      <c r="CP4" s="618"/>
      <c r="CQ4" s="618"/>
      <c r="CR4" s="618"/>
      <c r="CS4" s="618"/>
      <c r="CT4" s="618"/>
      <c r="CU4" s="618"/>
      <c r="CV4" s="618"/>
      <c r="CW4" s="618"/>
      <c r="CX4" s="618"/>
      <c r="CY4" s="618"/>
      <c r="CZ4" s="618"/>
      <c r="DA4" s="618"/>
      <c r="DB4" s="618"/>
      <c r="DC4" s="618"/>
      <c r="DD4" s="618"/>
      <c r="DE4" s="618"/>
      <c r="DF4" s="618"/>
      <c r="DG4" s="618"/>
      <c r="DH4" s="618"/>
      <c r="DI4" s="618"/>
      <c r="DJ4" s="618"/>
      <c r="DK4" s="618"/>
      <c r="DL4" s="618"/>
      <c r="DM4" s="618"/>
      <c r="DN4" s="618"/>
      <c r="DO4" s="618"/>
      <c r="DP4" s="618"/>
      <c r="DQ4" s="618"/>
      <c r="DR4" s="618"/>
      <c r="DS4" s="618"/>
      <c r="DT4" s="618"/>
      <c r="DU4" s="618"/>
      <c r="DV4" s="618"/>
      <c r="DW4" s="618"/>
      <c r="DX4" s="618"/>
      <c r="DY4" s="618"/>
      <c r="DZ4" s="618"/>
      <c r="EA4" s="618"/>
      <c r="EB4" s="618"/>
      <c r="EC4" s="618"/>
      <c r="ED4" s="618"/>
      <c r="EE4" s="618"/>
      <c r="EF4" s="618"/>
      <c r="EG4" s="618"/>
      <c r="EH4" s="618"/>
      <c r="EI4" s="618"/>
      <c r="EJ4" s="618"/>
      <c r="EK4" s="618"/>
      <c r="EL4" s="618"/>
      <c r="EM4" s="618"/>
      <c r="EN4" s="618"/>
      <c r="EO4" s="618"/>
      <c r="EP4" s="618"/>
      <c r="EQ4" s="618"/>
      <c r="ER4" s="618"/>
      <c r="ES4" s="618"/>
      <c r="ET4" s="618"/>
      <c r="EU4" s="618"/>
      <c r="EV4" s="618"/>
      <c r="EW4" s="618"/>
      <c r="EX4" s="618"/>
      <c r="EY4" s="618"/>
      <c r="EZ4" s="618"/>
      <c r="FA4" s="618"/>
      <c r="FB4" s="618"/>
      <c r="FC4" s="618"/>
      <c r="FD4" s="618"/>
      <c r="FE4" s="618"/>
      <c r="FF4" s="618"/>
      <c r="FG4" s="618"/>
      <c r="FH4" s="618"/>
      <c r="FI4" s="618"/>
      <c r="FJ4" s="618"/>
    </row>
    <row r="5" spans="1:166" s="428" customFormat="1" ht="19.5" customHeight="1">
      <c r="A5" s="582"/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8"/>
      <c r="V5" s="589"/>
      <c r="W5" s="589"/>
      <c r="X5" s="589"/>
      <c r="Y5" s="589"/>
      <c r="Z5" s="589"/>
      <c r="AA5" s="589"/>
      <c r="AB5" s="589"/>
      <c r="AC5" s="590"/>
      <c r="AD5" s="589"/>
      <c r="AE5" s="589"/>
      <c r="AF5" s="589"/>
      <c r="AG5" s="589"/>
      <c r="AH5" s="589"/>
      <c r="AI5" s="589"/>
      <c r="AJ5" s="589"/>
      <c r="AK5" s="589"/>
      <c r="AL5" s="589"/>
      <c r="AM5" s="589"/>
      <c r="AN5" s="589"/>
      <c r="AO5" s="589"/>
      <c r="AP5" s="589"/>
      <c r="AQ5" s="589"/>
      <c r="AR5" s="589"/>
      <c r="AS5" s="589"/>
      <c r="AT5" s="589"/>
      <c r="AU5" s="589"/>
      <c r="AV5" s="589"/>
      <c r="AW5" s="589"/>
      <c r="AX5" s="589"/>
      <c r="AY5" s="589"/>
      <c r="AZ5" s="589"/>
      <c r="BA5" s="589"/>
      <c r="BB5" s="589"/>
      <c r="BC5" s="589"/>
      <c r="BD5" s="589"/>
      <c r="BE5" s="589"/>
      <c r="BF5" s="589"/>
      <c r="BG5" s="589"/>
      <c r="BH5" s="589"/>
      <c r="BI5" s="589"/>
      <c r="BJ5" s="589"/>
      <c r="BK5" s="589"/>
      <c r="BL5" s="589"/>
      <c r="BM5" s="589"/>
      <c r="BN5" s="589"/>
      <c r="BO5" s="589"/>
      <c r="BP5" s="590"/>
      <c r="BQ5" s="588"/>
      <c r="BR5" s="589"/>
      <c r="BS5" s="589"/>
      <c r="BT5" s="589"/>
      <c r="BU5" s="589"/>
      <c r="BV5" s="589"/>
      <c r="BW5" s="589"/>
      <c r="BX5" s="589"/>
      <c r="BY5" s="589"/>
      <c r="BZ5" s="589"/>
      <c r="CA5" s="589"/>
      <c r="CB5" s="589"/>
      <c r="CC5" s="589"/>
      <c r="CD5" s="590"/>
      <c r="CE5" s="603" t="s">
        <v>464</v>
      </c>
      <c r="CF5" s="604"/>
      <c r="CG5" s="604"/>
      <c r="CH5" s="604"/>
      <c r="CI5" s="604"/>
      <c r="CJ5" s="604"/>
      <c r="CK5" s="604"/>
      <c r="CL5" s="604"/>
      <c r="CM5" s="604"/>
      <c r="CN5" s="604"/>
      <c r="CO5" s="604"/>
      <c r="CP5" s="604"/>
      <c r="CQ5" s="604"/>
      <c r="CR5" s="696" t="str">
        <f>'Лиц-1-М'!BV29</f>
        <v>22</v>
      </c>
      <c r="CS5" s="696"/>
      <c r="CT5" s="696"/>
      <c r="CU5" s="597" t="s">
        <v>465</v>
      </c>
      <c r="CV5" s="597"/>
      <c r="CW5" s="597"/>
      <c r="CX5" s="597"/>
      <c r="CY5" s="597"/>
      <c r="CZ5" s="597"/>
      <c r="DA5" s="597"/>
      <c r="DB5" s="597"/>
      <c r="DC5" s="597"/>
      <c r="DD5" s="597"/>
      <c r="DE5" s="597"/>
      <c r="DF5" s="598"/>
      <c r="DG5" s="603" t="s">
        <v>464</v>
      </c>
      <c r="DH5" s="604"/>
      <c r="DI5" s="604"/>
      <c r="DJ5" s="604"/>
      <c r="DK5" s="604"/>
      <c r="DL5" s="604"/>
      <c r="DM5" s="604"/>
      <c r="DN5" s="604"/>
      <c r="DO5" s="604"/>
      <c r="DP5" s="604"/>
      <c r="DQ5" s="604"/>
      <c r="DR5" s="604"/>
      <c r="DS5" s="604"/>
      <c r="DT5" s="696" t="str">
        <f>'Лиц-1-М'!DB29</f>
        <v>23</v>
      </c>
      <c r="DU5" s="696"/>
      <c r="DV5" s="696"/>
      <c r="DW5" s="597" t="s">
        <v>465</v>
      </c>
      <c r="DX5" s="597"/>
      <c r="DY5" s="597"/>
      <c r="DZ5" s="597"/>
      <c r="EA5" s="597"/>
      <c r="EB5" s="597"/>
      <c r="EC5" s="597"/>
      <c r="ED5" s="597"/>
      <c r="EE5" s="597"/>
      <c r="EF5" s="597"/>
      <c r="EG5" s="597"/>
      <c r="EH5" s="598"/>
      <c r="EI5" s="603" t="s">
        <v>464</v>
      </c>
      <c r="EJ5" s="604"/>
      <c r="EK5" s="604"/>
      <c r="EL5" s="604"/>
      <c r="EM5" s="604"/>
      <c r="EN5" s="604"/>
      <c r="EO5" s="604"/>
      <c r="EP5" s="604"/>
      <c r="EQ5" s="604"/>
      <c r="ER5" s="604"/>
      <c r="ES5" s="604"/>
      <c r="ET5" s="604"/>
      <c r="EU5" s="604"/>
      <c r="EV5" s="696" t="str">
        <f>'Лиц-1-М'!EH29</f>
        <v>24</v>
      </c>
      <c r="EW5" s="696"/>
      <c r="EX5" s="696"/>
      <c r="EY5" s="597" t="s">
        <v>465</v>
      </c>
      <c r="EZ5" s="597"/>
      <c r="FA5" s="597"/>
      <c r="FB5" s="597"/>
      <c r="FC5" s="597"/>
      <c r="FD5" s="597"/>
      <c r="FE5" s="597"/>
      <c r="FF5" s="597"/>
      <c r="FG5" s="597"/>
      <c r="FH5" s="597"/>
      <c r="FI5" s="597"/>
      <c r="FJ5" s="597"/>
    </row>
    <row r="6" spans="1:166" s="428" customFormat="1" ht="12.75" customHeight="1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8"/>
      <c r="V6" s="589"/>
      <c r="W6" s="589"/>
      <c r="X6" s="589"/>
      <c r="Y6" s="589"/>
      <c r="Z6" s="589"/>
      <c r="AA6" s="589"/>
      <c r="AB6" s="589"/>
      <c r="AC6" s="590"/>
      <c r="AD6" s="592"/>
      <c r="AE6" s="592"/>
      <c r="AF6" s="592"/>
      <c r="AG6" s="592"/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2"/>
      <c r="AT6" s="592"/>
      <c r="AU6" s="592"/>
      <c r="AV6" s="592"/>
      <c r="AW6" s="592"/>
      <c r="AX6" s="592"/>
      <c r="AY6" s="592"/>
      <c r="AZ6" s="592"/>
      <c r="BA6" s="592"/>
      <c r="BB6" s="592"/>
      <c r="BC6" s="592"/>
      <c r="BD6" s="592"/>
      <c r="BE6" s="592"/>
      <c r="BF6" s="592"/>
      <c r="BG6" s="592"/>
      <c r="BH6" s="592"/>
      <c r="BI6" s="592"/>
      <c r="BJ6" s="592"/>
      <c r="BK6" s="592"/>
      <c r="BL6" s="592"/>
      <c r="BM6" s="592"/>
      <c r="BN6" s="592"/>
      <c r="BO6" s="592"/>
      <c r="BP6" s="593"/>
      <c r="BQ6" s="588"/>
      <c r="BR6" s="589"/>
      <c r="BS6" s="589"/>
      <c r="BT6" s="589"/>
      <c r="BU6" s="589"/>
      <c r="BV6" s="589"/>
      <c r="BW6" s="589"/>
      <c r="BX6" s="589"/>
      <c r="BY6" s="589"/>
      <c r="BZ6" s="589"/>
      <c r="CA6" s="589"/>
      <c r="CB6" s="589"/>
      <c r="CC6" s="589"/>
      <c r="CD6" s="590"/>
      <c r="CE6" s="599" t="s">
        <v>466</v>
      </c>
      <c r="CF6" s="600"/>
      <c r="CG6" s="600"/>
      <c r="CH6" s="600"/>
      <c r="CI6" s="600"/>
      <c r="CJ6" s="600"/>
      <c r="CK6" s="600"/>
      <c r="CL6" s="600"/>
      <c r="CM6" s="600"/>
      <c r="CN6" s="600"/>
      <c r="CO6" s="600"/>
      <c r="CP6" s="600"/>
      <c r="CQ6" s="600"/>
      <c r="CR6" s="600"/>
      <c r="CS6" s="600"/>
      <c r="CT6" s="600"/>
      <c r="CU6" s="600"/>
      <c r="CV6" s="600"/>
      <c r="CW6" s="600"/>
      <c r="CX6" s="600"/>
      <c r="CY6" s="600"/>
      <c r="CZ6" s="600"/>
      <c r="DA6" s="600"/>
      <c r="DB6" s="600"/>
      <c r="DC6" s="600"/>
      <c r="DD6" s="600"/>
      <c r="DE6" s="600"/>
      <c r="DF6" s="601"/>
      <c r="DG6" s="599" t="s">
        <v>467</v>
      </c>
      <c r="DH6" s="600"/>
      <c r="DI6" s="600"/>
      <c r="DJ6" s="600"/>
      <c r="DK6" s="600"/>
      <c r="DL6" s="600"/>
      <c r="DM6" s="600"/>
      <c r="DN6" s="600"/>
      <c r="DO6" s="600"/>
      <c r="DP6" s="600"/>
      <c r="DQ6" s="600"/>
      <c r="DR6" s="600"/>
      <c r="DS6" s="600"/>
      <c r="DT6" s="600"/>
      <c r="DU6" s="600"/>
      <c r="DV6" s="600"/>
      <c r="DW6" s="600"/>
      <c r="DX6" s="600"/>
      <c r="DY6" s="600"/>
      <c r="DZ6" s="600"/>
      <c r="EA6" s="600"/>
      <c r="EB6" s="600"/>
      <c r="EC6" s="600"/>
      <c r="ED6" s="600"/>
      <c r="EE6" s="600"/>
      <c r="EF6" s="600"/>
      <c r="EG6" s="600"/>
      <c r="EH6" s="601"/>
      <c r="EI6" s="599" t="s">
        <v>468</v>
      </c>
      <c r="EJ6" s="600"/>
      <c r="EK6" s="600"/>
      <c r="EL6" s="600"/>
      <c r="EM6" s="600"/>
      <c r="EN6" s="600"/>
      <c r="EO6" s="600"/>
      <c r="EP6" s="600"/>
      <c r="EQ6" s="600"/>
      <c r="ER6" s="600"/>
      <c r="ES6" s="600"/>
      <c r="ET6" s="600"/>
      <c r="EU6" s="600"/>
      <c r="EV6" s="600"/>
      <c r="EW6" s="600"/>
      <c r="EX6" s="600"/>
      <c r="EY6" s="600"/>
      <c r="EZ6" s="600"/>
      <c r="FA6" s="600"/>
      <c r="FB6" s="600"/>
      <c r="FC6" s="600"/>
      <c r="FD6" s="600"/>
      <c r="FE6" s="600"/>
      <c r="FF6" s="600"/>
      <c r="FG6" s="600"/>
      <c r="FH6" s="600"/>
      <c r="FI6" s="600"/>
      <c r="FJ6" s="600"/>
    </row>
    <row r="7" spans="1:166" s="428" customFormat="1" ht="37.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91"/>
      <c r="V7" s="592"/>
      <c r="W7" s="592"/>
      <c r="X7" s="592"/>
      <c r="Y7" s="592"/>
      <c r="Z7" s="592"/>
      <c r="AA7" s="592"/>
      <c r="AB7" s="592"/>
      <c r="AC7" s="593"/>
      <c r="AD7" s="582" t="s">
        <v>469</v>
      </c>
      <c r="AE7" s="582"/>
      <c r="AF7" s="582"/>
      <c r="AG7" s="582"/>
      <c r="AH7" s="582"/>
      <c r="AI7" s="582"/>
      <c r="AJ7" s="582"/>
      <c r="AK7" s="582"/>
      <c r="AL7" s="583"/>
      <c r="AM7" s="584" t="s">
        <v>470</v>
      </c>
      <c r="AN7" s="582"/>
      <c r="AO7" s="582"/>
      <c r="AP7" s="582"/>
      <c r="AQ7" s="582"/>
      <c r="AR7" s="582"/>
      <c r="AS7" s="582"/>
      <c r="AT7" s="582"/>
      <c r="AU7" s="583"/>
      <c r="AV7" s="584" t="s">
        <v>541</v>
      </c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3"/>
      <c r="BH7" s="584" t="s">
        <v>472</v>
      </c>
      <c r="BI7" s="582"/>
      <c r="BJ7" s="582"/>
      <c r="BK7" s="582"/>
      <c r="BL7" s="582"/>
      <c r="BM7" s="582"/>
      <c r="BN7" s="582"/>
      <c r="BO7" s="582"/>
      <c r="BP7" s="583"/>
      <c r="BQ7" s="591"/>
      <c r="BR7" s="592"/>
      <c r="BS7" s="592"/>
      <c r="BT7" s="592"/>
      <c r="BU7" s="592"/>
      <c r="BV7" s="592"/>
      <c r="BW7" s="592"/>
      <c r="BX7" s="592"/>
      <c r="BY7" s="592"/>
      <c r="BZ7" s="592"/>
      <c r="CA7" s="592"/>
      <c r="CB7" s="592"/>
      <c r="CC7" s="592"/>
      <c r="CD7" s="593"/>
      <c r="CE7" s="584" t="s">
        <v>473</v>
      </c>
      <c r="CF7" s="582"/>
      <c r="CG7" s="582"/>
      <c r="CH7" s="582"/>
      <c r="CI7" s="582"/>
      <c r="CJ7" s="582"/>
      <c r="CK7" s="582"/>
      <c r="CL7" s="582"/>
      <c r="CM7" s="582"/>
      <c r="CN7" s="582"/>
      <c r="CO7" s="583"/>
      <c r="CP7" s="584" t="s">
        <v>474</v>
      </c>
      <c r="CQ7" s="582"/>
      <c r="CR7" s="582"/>
      <c r="CS7" s="582"/>
      <c r="CT7" s="582"/>
      <c r="CU7" s="582"/>
      <c r="CV7" s="582"/>
      <c r="CW7" s="583"/>
      <c r="CX7" s="582" t="s">
        <v>542</v>
      </c>
      <c r="CY7" s="582"/>
      <c r="CZ7" s="582"/>
      <c r="DA7" s="582"/>
      <c r="DB7" s="582"/>
      <c r="DC7" s="582"/>
      <c r="DD7" s="582"/>
      <c r="DE7" s="582"/>
      <c r="DF7" s="582"/>
      <c r="DG7" s="584" t="s">
        <v>473</v>
      </c>
      <c r="DH7" s="582"/>
      <c r="DI7" s="582"/>
      <c r="DJ7" s="582"/>
      <c r="DK7" s="582"/>
      <c r="DL7" s="582"/>
      <c r="DM7" s="582"/>
      <c r="DN7" s="582"/>
      <c r="DO7" s="582"/>
      <c r="DP7" s="582"/>
      <c r="DQ7" s="583"/>
      <c r="DR7" s="584" t="s">
        <v>474</v>
      </c>
      <c r="DS7" s="582"/>
      <c r="DT7" s="582"/>
      <c r="DU7" s="582"/>
      <c r="DV7" s="582"/>
      <c r="DW7" s="582"/>
      <c r="DX7" s="582"/>
      <c r="DY7" s="583"/>
      <c r="DZ7" s="582" t="s">
        <v>542</v>
      </c>
      <c r="EA7" s="582"/>
      <c r="EB7" s="582"/>
      <c r="EC7" s="582"/>
      <c r="ED7" s="582"/>
      <c r="EE7" s="582"/>
      <c r="EF7" s="582"/>
      <c r="EG7" s="582"/>
      <c r="EH7" s="582"/>
      <c r="EI7" s="584" t="s">
        <v>473</v>
      </c>
      <c r="EJ7" s="582"/>
      <c r="EK7" s="582"/>
      <c r="EL7" s="582"/>
      <c r="EM7" s="582"/>
      <c r="EN7" s="582"/>
      <c r="EO7" s="582"/>
      <c r="EP7" s="582"/>
      <c r="EQ7" s="582"/>
      <c r="ER7" s="582"/>
      <c r="ES7" s="583"/>
      <c r="ET7" s="584" t="s">
        <v>474</v>
      </c>
      <c r="EU7" s="582"/>
      <c r="EV7" s="582"/>
      <c r="EW7" s="582"/>
      <c r="EX7" s="582"/>
      <c r="EY7" s="582"/>
      <c r="EZ7" s="582"/>
      <c r="FA7" s="583"/>
      <c r="FB7" s="582" t="s">
        <v>542</v>
      </c>
      <c r="FC7" s="582"/>
      <c r="FD7" s="582"/>
      <c r="FE7" s="582"/>
      <c r="FF7" s="582"/>
      <c r="FG7" s="582"/>
      <c r="FH7" s="582"/>
      <c r="FI7" s="582"/>
      <c r="FJ7" s="582"/>
    </row>
    <row r="8" spans="1:166" s="428" customFormat="1" ht="12" thickBot="1">
      <c r="A8" s="732">
        <v>1</v>
      </c>
      <c r="B8" s="732"/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2"/>
      <c r="S8" s="732"/>
      <c r="T8" s="733"/>
      <c r="U8" s="579">
        <v>2</v>
      </c>
      <c r="V8" s="580"/>
      <c r="W8" s="580"/>
      <c r="X8" s="580"/>
      <c r="Y8" s="580"/>
      <c r="Z8" s="580"/>
      <c r="AA8" s="580"/>
      <c r="AB8" s="580"/>
      <c r="AC8" s="581"/>
      <c r="AD8" s="580">
        <v>3</v>
      </c>
      <c r="AE8" s="580"/>
      <c r="AF8" s="580"/>
      <c r="AG8" s="580"/>
      <c r="AH8" s="580"/>
      <c r="AI8" s="580"/>
      <c r="AJ8" s="580"/>
      <c r="AK8" s="580"/>
      <c r="AL8" s="581"/>
      <c r="AM8" s="579">
        <v>4</v>
      </c>
      <c r="AN8" s="580"/>
      <c r="AO8" s="580"/>
      <c r="AP8" s="580"/>
      <c r="AQ8" s="580"/>
      <c r="AR8" s="580"/>
      <c r="AS8" s="580"/>
      <c r="AT8" s="580"/>
      <c r="AU8" s="581"/>
      <c r="AV8" s="579">
        <v>5</v>
      </c>
      <c r="AW8" s="580"/>
      <c r="AX8" s="580"/>
      <c r="AY8" s="580"/>
      <c r="AZ8" s="580"/>
      <c r="BA8" s="580"/>
      <c r="BB8" s="580"/>
      <c r="BC8" s="580"/>
      <c r="BD8" s="580"/>
      <c r="BE8" s="580"/>
      <c r="BF8" s="580"/>
      <c r="BG8" s="581"/>
      <c r="BH8" s="579">
        <v>6</v>
      </c>
      <c r="BI8" s="580"/>
      <c r="BJ8" s="580"/>
      <c r="BK8" s="580"/>
      <c r="BL8" s="580"/>
      <c r="BM8" s="580"/>
      <c r="BN8" s="580"/>
      <c r="BO8" s="580"/>
      <c r="BP8" s="581"/>
      <c r="BQ8" s="579">
        <v>7</v>
      </c>
      <c r="BR8" s="580"/>
      <c r="BS8" s="580"/>
      <c r="BT8" s="580"/>
      <c r="BU8" s="580"/>
      <c r="BV8" s="580"/>
      <c r="BW8" s="580"/>
      <c r="BX8" s="580"/>
      <c r="BY8" s="580"/>
      <c r="BZ8" s="580"/>
      <c r="CA8" s="580"/>
      <c r="CB8" s="580"/>
      <c r="CC8" s="580"/>
      <c r="CD8" s="581"/>
      <c r="CE8" s="579">
        <v>8</v>
      </c>
      <c r="CF8" s="580"/>
      <c r="CG8" s="580"/>
      <c r="CH8" s="580"/>
      <c r="CI8" s="580"/>
      <c r="CJ8" s="580"/>
      <c r="CK8" s="580"/>
      <c r="CL8" s="580"/>
      <c r="CM8" s="580"/>
      <c r="CN8" s="580"/>
      <c r="CO8" s="581"/>
      <c r="CP8" s="579">
        <v>9</v>
      </c>
      <c r="CQ8" s="580"/>
      <c r="CR8" s="580"/>
      <c r="CS8" s="580"/>
      <c r="CT8" s="580"/>
      <c r="CU8" s="580"/>
      <c r="CV8" s="580"/>
      <c r="CW8" s="581"/>
      <c r="CX8" s="580">
        <v>10</v>
      </c>
      <c r="CY8" s="580"/>
      <c r="CZ8" s="580"/>
      <c r="DA8" s="580"/>
      <c r="DB8" s="580"/>
      <c r="DC8" s="580"/>
      <c r="DD8" s="580"/>
      <c r="DE8" s="580"/>
      <c r="DF8" s="580"/>
      <c r="DG8" s="579">
        <v>11</v>
      </c>
      <c r="DH8" s="580"/>
      <c r="DI8" s="580"/>
      <c r="DJ8" s="580"/>
      <c r="DK8" s="580"/>
      <c r="DL8" s="580"/>
      <c r="DM8" s="580"/>
      <c r="DN8" s="580"/>
      <c r="DO8" s="580"/>
      <c r="DP8" s="580"/>
      <c r="DQ8" s="581"/>
      <c r="DR8" s="579">
        <v>12</v>
      </c>
      <c r="DS8" s="580"/>
      <c r="DT8" s="580"/>
      <c r="DU8" s="580"/>
      <c r="DV8" s="580"/>
      <c r="DW8" s="580"/>
      <c r="DX8" s="580"/>
      <c r="DY8" s="581"/>
      <c r="DZ8" s="580">
        <v>13</v>
      </c>
      <c r="EA8" s="580"/>
      <c r="EB8" s="580"/>
      <c r="EC8" s="580"/>
      <c r="ED8" s="580"/>
      <c r="EE8" s="580"/>
      <c r="EF8" s="580"/>
      <c r="EG8" s="580"/>
      <c r="EH8" s="580"/>
      <c r="EI8" s="579">
        <v>14</v>
      </c>
      <c r="EJ8" s="580"/>
      <c r="EK8" s="580"/>
      <c r="EL8" s="580"/>
      <c r="EM8" s="580"/>
      <c r="EN8" s="580"/>
      <c r="EO8" s="580"/>
      <c r="EP8" s="580"/>
      <c r="EQ8" s="580"/>
      <c r="ER8" s="580"/>
      <c r="ES8" s="581"/>
      <c r="ET8" s="579">
        <v>15</v>
      </c>
      <c r="EU8" s="580"/>
      <c r="EV8" s="580"/>
      <c r="EW8" s="580"/>
      <c r="EX8" s="580"/>
      <c r="EY8" s="580"/>
      <c r="EZ8" s="580"/>
      <c r="FA8" s="581"/>
      <c r="FB8" s="580">
        <v>16</v>
      </c>
      <c r="FC8" s="580"/>
      <c r="FD8" s="580"/>
      <c r="FE8" s="580"/>
      <c r="FF8" s="580"/>
      <c r="FG8" s="580"/>
      <c r="FH8" s="580"/>
      <c r="FI8" s="580"/>
      <c r="FJ8" s="580"/>
    </row>
    <row r="9" spans="1:166" s="429" customFormat="1" ht="12.75" customHeight="1" thickBot="1">
      <c r="A9" s="729"/>
      <c r="B9" s="729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  <c r="S9" s="729"/>
      <c r="T9" s="730"/>
      <c r="U9" s="731"/>
      <c r="V9" s="720"/>
      <c r="W9" s="720"/>
      <c r="X9" s="720"/>
      <c r="Y9" s="720"/>
      <c r="Z9" s="720"/>
      <c r="AA9" s="720"/>
      <c r="AB9" s="720"/>
      <c r="AC9" s="720"/>
      <c r="AD9" s="553"/>
      <c r="AE9" s="554"/>
      <c r="AF9" s="554"/>
      <c r="AG9" s="554"/>
      <c r="AH9" s="554"/>
      <c r="AI9" s="554"/>
      <c r="AJ9" s="554"/>
      <c r="AK9" s="554"/>
      <c r="AL9" s="557"/>
      <c r="AM9" s="553"/>
      <c r="AN9" s="554"/>
      <c r="AO9" s="554"/>
      <c r="AP9" s="554"/>
      <c r="AQ9" s="554"/>
      <c r="AR9" s="554"/>
      <c r="AS9" s="554"/>
      <c r="AT9" s="554"/>
      <c r="AU9" s="557"/>
      <c r="AV9" s="553"/>
      <c r="AW9" s="554"/>
      <c r="AX9" s="554"/>
      <c r="AY9" s="554"/>
      <c r="AZ9" s="554"/>
      <c r="BA9" s="554"/>
      <c r="BB9" s="554"/>
      <c r="BC9" s="554"/>
      <c r="BD9" s="554"/>
      <c r="BE9" s="554"/>
      <c r="BF9" s="554"/>
      <c r="BG9" s="557"/>
      <c r="BH9" s="553"/>
      <c r="BI9" s="554"/>
      <c r="BJ9" s="554"/>
      <c r="BK9" s="554"/>
      <c r="BL9" s="554"/>
      <c r="BM9" s="554"/>
      <c r="BN9" s="554"/>
      <c r="BO9" s="554"/>
      <c r="BP9" s="557"/>
      <c r="BQ9" s="676"/>
      <c r="BR9" s="559"/>
      <c r="BS9" s="559"/>
      <c r="BT9" s="559"/>
      <c r="BU9" s="559"/>
      <c r="BV9" s="559"/>
      <c r="BW9" s="559"/>
      <c r="BX9" s="559"/>
      <c r="BY9" s="559"/>
      <c r="BZ9" s="559"/>
      <c r="CA9" s="559"/>
      <c r="CB9" s="559"/>
      <c r="CC9" s="559"/>
      <c r="CD9" s="560"/>
      <c r="CE9" s="718"/>
      <c r="CF9" s="672"/>
      <c r="CG9" s="672"/>
      <c r="CH9" s="672"/>
      <c r="CI9" s="672"/>
      <c r="CJ9" s="672"/>
      <c r="CK9" s="672"/>
      <c r="CL9" s="672"/>
      <c r="CM9" s="672"/>
      <c r="CN9" s="672"/>
      <c r="CO9" s="673"/>
      <c r="CP9" s="718"/>
      <c r="CQ9" s="672"/>
      <c r="CR9" s="672"/>
      <c r="CS9" s="672"/>
      <c r="CT9" s="672"/>
      <c r="CU9" s="672"/>
      <c r="CV9" s="672"/>
      <c r="CW9" s="673"/>
      <c r="CX9" s="559"/>
      <c r="CY9" s="559"/>
      <c r="CZ9" s="559"/>
      <c r="DA9" s="559"/>
      <c r="DB9" s="559"/>
      <c r="DC9" s="559"/>
      <c r="DD9" s="559"/>
      <c r="DE9" s="559"/>
      <c r="DF9" s="560"/>
      <c r="DG9" s="718"/>
      <c r="DH9" s="672"/>
      <c r="DI9" s="672"/>
      <c r="DJ9" s="672"/>
      <c r="DK9" s="672"/>
      <c r="DL9" s="672"/>
      <c r="DM9" s="672"/>
      <c r="DN9" s="672"/>
      <c r="DO9" s="672"/>
      <c r="DP9" s="672"/>
      <c r="DQ9" s="673"/>
      <c r="DR9" s="718"/>
      <c r="DS9" s="672"/>
      <c r="DT9" s="672"/>
      <c r="DU9" s="672"/>
      <c r="DV9" s="672"/>
      <c r="DW9" s="672"/>
      <c r="DX9" s="672"/>
      <c r="DY9" s="673"/>
      <c r="DZ9" s="559"/>
      <c r="EA9" s="559"/>
      <c r="EB9" s="559"/>
      <c r="EC9" s="559"/>
      <c r="ED9" s="559"/>
      <c r="EE9" s="559"/>
      <c r="EF9" s="559"/>
      <c r="EG9" s="559"/>
      <c r="EH9" s="560"/>
      <c r="EI9" s="718"/>
      <c r="EJ9" s="672"/>
      <c r="EK9" s="672"/>
      <c r="EL9" s="672"/>
      <c r="EM9" s="672"/>
      <c r="EN9" s="672"/>
      <c r="EO9" s="672"/>
      <c r="EP9" s="672"/>
      <c r="EQ9" s="672"/>
      <c r="ER9" s="672"/>
      <c r="ES9" s="673"/>
      <c r="ET9" s="718"/>
      <c r="EU9" s="672"/>
      <c r="EV9" s="672"/>
      <c r="EW9" s="672"/>
      <c r="EX9" s="672"/>
      <c r="EY9" s="672"/>
      <c r="EZ9" s="672"/>
      <c r="FA9" s="673"/>
      <c r="FB9" s="553"/>
      <c r="FC9" s="554"/>
      <c r="FD9" s="554"/>
      <c r="FE9" s="554"/>
      <c r="FF9" s="554"/>
      <c r="FG9" s="554"/>
      <c r="FH9" s="554"/>
      <c r="FI9" s="554"/>
      <c r="FJ9" s="722"/>
    </row>
    <row r="10" spans="1:166" s="429" customFormat="1" ht="13.5" customHeight="1" thickBot="1">
      <c r="A10" s="724" t="s">
        <v>505</v>
      </c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5"/>
      <c r="AE10" s="726"/>
      <c r="AF10" s="726"/>
      <c r="AG10" s="726"/>
      <c r="AH10" s="726"/>
      <c r="AI10" s="726"/>
      <c r="AJ10" s="726"/>
      <c r="AK10" s="726"/>
      <c r="AL10" s="727"/>
      <c r="AM10" s="728"/>
      <c r="AN10" s="726"/>
      <c r="AO10" s="726"/>
      <c r="AP10" s="726"/>
      <c r="AQ10" s="726"/>
      <c r="AR10" s="726"/>
      <c r="AS10" s="726"/>
      <c r="AT10" s="726"/>
      <c r="AU10" s="727"/>
      <c r="AV10" s="728"/>
      <c r="AW10" s="726"/>
      <c r="AX10" s="726"/>
      <c r="AY10" s="726"/>
      <c r="AZ10" s="726"/>
      <c r="BA10" s="726"/>
      <c r="BB10" s="726"/>
      <c r="BC10" s="726"/>
      <c r="BD10" s="726"/>
      <c r="BE10" s="726"/>
      <c r="BF10" s="726"/>
      <c r="BG10" s="727"/>
      <c r="BH10" s="728"/>
      <c r="BI10" s="726"/>
      <c r="BJ10" s="726"/>
      <c r="BK10" s="726"/>
      <c r="BL10" s="726"/>
      <c r="BM10" s="726"/>
      <c r="BN10" s="726"/>
      <c r="BO10" s="726"/>
      <c r="BP10" s="727"/>
      <c r="BQ10" s="726"/>
      <c r="BR10" s="726"/>
      <c r="BS10" s="726"/>
      <c r="BT10" s="726"/>
      <c r="BU10" s="726"/>
      <c r="BV10" s="726"/>
      <c r="BW10" s="726"/>
      <c r="BX10" s="726"/>
      <c r="BY10" s="726"/>
      <c r="BZ10" s="726"/>
      <c r="CA10" s="726"/>
      <c r="CB10" s="726"/>
      <c r="CC10" s="726"/>
      <c r="CD10" s="726"/>
      <c r="CE10" s="718"/>
      <c r="CF10" s="672"/>
      <c r="CG10" s="672"/>
      <c r="CH10" s="672"/>
      <c r="CI10" s="672"/>
      <c r="CJ10" s="672"/>
      <c r="CK10" s="672"/>
      <c r="CL10" s="672"/>
      <c r="CM10" s="672"/>
      <c r="CN10" s="672"/>
      <c r="CO10" s="673"/>
      <c r="CP10" s="617" t="s">
        <v>506</v>
      </c>
      <c r="CQ10" s="618"/>
      <c r="CR10" s="618"/>
      <c r="CS10" s="618"/>
      <c r="CT10" s="618"/>
      <c r="CU10" s="618"/>
      <c r="CV10" s="618"/>
      <c r="CW10" s="619"/>
      <c r="CX10" s="542" t="s">
        <v>506</v>
      </c>
      <c r="CY10" s="542"/>
      <c r="CZ10" s="542"/>
      <c r="DA10" s="542"/>
      <c r="DB10" s="542"/>
      <c r="DC10" s="542"/>
      <c r="DD10" s="542"/>
      <c r="DE10" s="542"/>
      <c r="DF10" s="542"/>
      <c r="DG10" s="723"/>
      <c r="DH10" s="723"/>
      <c r="DI10" s="723"/>
      <c r="DJ10" s="723"/>
      <c r="DK10" s="723"/>
      <c r="DL10" s="723"/>
      <c r="DM10" s="723"/>
      <c r="DN10" s="723"/>
      <c r="DO10" s="723"/>
      <c r="DP10" s="723"/>
      <c r="DQ10" s="723"/>
      <c r="DR10" s="723" t="s">
        <v>506</v>
      </c>
      <c r="DS10" s="723"/>
      <c r="DT10" s="723"/>
      <c r="DU10" s="723"/>
      <c r="DV10" s="723"/>
      <c r="DW10" s="723"/>
      <c r="DX10" s="723"/>
      <c r="DY10" s="723"/>
      <c r="DZ10" s="542" t="s">
        <v>506</v>
      </c>
      <c r="EA10" s="542"/>
      <c r="EB10" s="542"/>
      <c r="EC10" s="542"/>
      <c r="ED10" s="542"/>
      <c r="EE10" s="542"/>
      <c r="EF10" s="542"/>
      <c r="EG10" s="542"/>
      <c r="EH10" s="542"/>
      <c r="EI10" s="723"/>
      <c r="EJ10" s="723"/>
      <c r="EK10" s="723"/>
      <c r="EL10" s="723"/>
      <c r="EM10" s="723"/>
      <c r="EN10" s="723"/>
      <c r="EO10" s="723"/>
      <c r="EP10" s="723"/>
      <c r="EQ10" s="723"/>
      <c r="ER10" s="723"/>
      <c r="ES10" s="723"/>
      <c r="ET10" s="723" t="s">
        <v>506</v>
      </c>
      <c r="EU10" s="723"/>
      <c r="EV10" s="723"/>
      <c r="EW10" s="723"/>
      <c r="EX10" s="723"/>
      <c r="EY10" s="723"/>
      <c r="EZ10" s="723"/>
      <c r="FA10" s="723"/>
      <c r="FB10" s="553" t="s">
        <v>506</v>
      </c>
      <c r="FC10" s="554"/>
      <c r="FD10" s="554"/>
      <c r="FE10" s="554"/>
      <c r="FF10" s="554"/>
      <c r="FG10" s="554"/>
      <c r="FH10" s="554"/>
      <c r="FI10" s="554"/>
      <c r="FJ10" s="722"/>
    </row>
    <row r="11" spans="69:166" s="429" customFormat="1" ht="12" thickBot="1">
      <c r="BQ11" s="555" t="s">
        <v>509</v>
      </c>
      <c r="BR11" s="555"/>
      <c r="BS11" s="555"/>
      <c r="BT11" s="555"/>
      <c r="BU11" s="555"/>
      <c r="BV11" s="555"/>
      <c r="BW11" s="555"/>
      <c r="BX11" s="555"/>
      <c r="BY11" s="555"/>
      <c r="BZ11" s="555"/>
      <c r="CA11" s="555"/>
      <c r="CB11" s="555"/>
      <c r="CC11" s="555"/>
      <c r="CD11" s="555"/>
      <c r="CE11" s="700"/>
      <c r="CF11" s="580"/>
      <c r="CG11" s="580"/>
      <c r="CH11" s="580"/>
      <c r="CI11" s="580"/>
      <c r="CJ11" s="580"/>
      <c r="CK11" s="580"/>
      <c r="CL11" s="580"/>
      <c r="CM11" s="580"/>
      <c r="CN11" s="580"/>
      <c r="CO11" s="581"/>
      <c r="CP11" s="579" t="s">
        <v>506</v>
      </c>
      <c r="CQ11" s="580"/>
      <c r="CR11" s="580"/>
      <c r="CS11" s="580"/>
      <c r="CT11" s="580"/>
      <c r="CU11" s="580"/>
      <c r="CV11" s="580"/>
      <c r="CW11" s="581"/>
      <c r="CX11" s="688" t="s">
        <v>506</v>
      </c>
      <c r="CY11" s="688"/>
      <c r="CZ11" s="688"/>
      <c r="DA11" s="688"/>
      <c r="DB11" s="688"/>
      <c r="DC11" s="688"/>
      <c r="DD11" s="688"/>
      <c r="DE11" s="688"/>
      <c r="DF11" s="688"/>
      <c r="DG11" s="710"/>
      <c r="DH11" s="710"/>
      <c r="DI11" s="710"/>
      <c r="DJ11" s="710"/>
      <c r="DK11" s="710"/>
      <c r="DL11" s="710"/>
      <c r="DM11" s="710"/>
      <c r="DN11" s="710"/>
      <c r="DO11" s="710"/>
      <c r="DP11" s="710"/>
      <c r="DQ11" s="710"/>
      <c r="DR11" s="710" t="s">
        <v>506</v>
      </c>
      <c r="DS11" s="710"/>
      <c r="DT11" s="710"/>
      <c r="DU11" s="710"/>
      <c r="DV11" s="710"/>
      <c r="DW11" s="710"/>
      <c r="DX11" s="710"/>
      <c r="DY11" s="710"/>
      <c r="DZ11" s="688" t="s">
        <v>506</v>
      </c>
      <c r="EA11" s="688"/>
      <c r="EB11" s="688"/>
      <c r="EC11" s="688"/>
      <c r="ED11" s="688"/>
      <c r="EE11" s="688"/>
      <c r="EF11" s="688"/>
      <c r="EG11" s="688"/>
      <c r="EH11" s="688"/>
      <c r="EI11" s="710"/>
      <c r="EJ11" s="710"/>
      <c r="EK11" s="710"/>
      <c r="EL11" s="710"/>
      <c r="EM11" s="710"/>
      <c r="EN11" s="710"/>
      <c r="EO11" s="710"/>
      <c r="EP11" s="710"/>
      <c r="EQ11" s="710"/>
      <c r="ER11" s="710"/>
      <c r="ES11" s="710"/>
      <c r="ET11" s="710" t="s">
        <v>506</v>
      </c>
      <c r="EU11" s="710"/>
      <c r="EV11" s="710"/>
      <c r="EW11" s="710"/>
      <c r="EX11" s="710"/>
      <c r="EY11" s="710"/>
      <c r="EZ11" s="710"/>
      <c r="FA11" s="710"/>
      <c r="FB11" s="719" t="s">
        <v>506</v>
      </c>
      <c r="FC11" s="720"/>
      <c r="FD11" s="720"/>
      <c r="FE11" s="720"/>
      <c r="FF11" s="720"/>
      <c r="FG11" s="720"/>
      <c r="FH11" s="720"/>
      <c r="FI11" s="720"/>
      <c r="FJ11" s="721"/>
    </row>
    <row r="13" spans="1:166" s="422" customFormat="1" ht="11.25">
      <c r="A13" s="711" t="s">
        <v>543</v>
      </c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711"/>
      <c r="AL13" s="711"/>
      <c r="AM13" s="711"/>
      <c r="AN13" s="711"/>
      <c r="AO13" s="711"/>
      <c r="AP13" s="711"/>
      <c r="AQ13" s="711"/>
      <c r="AR13" s="711"/>
      <c r="AS13" s="711"/>
      <c r="AT13" s="711"/>
      <c r="AU13" s="711"/>
      <c r="AV13" s="711"/>
      <c r="AW13" s="711"/>
      <c r="AX13" s="711"/>
      <c r="AY13" s="711"/>
      <c r="AZ13" s="711"/>
      <c r="BA13" s="711"/>
      <c r="BB13" s="711"/>
      <c r="BC13" s="711"/>
      <c r="BD13" s="711"/>
      <c r="BE13" s="711"/>
      <c r="BF13" s="711"/>
      <c r="BG13" s="711"/>
      <c r="BH13" s="711"/>
      <c r="BI13" s="711"/>
      <c r="BJ13" s="711"/>
      <c r="BK13" s="711"/>
      <c r="BL13" s="711"/>
      <c r="BM13" s="711"/>
      <c r="BN13" s="711"/>
      <c r="BO13" s="711"/>
      <c r="BP13" s="711"/>
      <c r="BQ13" s="711"/>
      <c r="BR13" s="711"/>
      <c r="BS13" s="711"/>
      <c r="BT13" s="711"/>
      <c r="BU13" s="711"/>
      <c r="BV13" s="711"/>
      <c r="BW13" s="711"/>
      <c r="BX13" s="711"/>
      <c r="BY13" s="711"/>
      <c r="BZ13" s="711"/>
      <c r="CA13" s="711"/>
      <c r="CB13" s="711"/>
      <c r="CC13" s="711"/>
      <c r="CD13" s="711"/>
      <c r="CE13" s="711"/>
      <c r="CF13" s="711"/>
      <c r="CG13" s="711"/>
      <c r="CH13" s="711"/>
      <c r="CI13" s="711"/>
      <c r="CJ13" s="711"/>
      <c r="CK13" s="711"/>
      <c r="CL13" s="711"/>
      <c r="CM13" s="711"/>
      <c r="CN13" s="711"/>
      <c r="CO13" s="711"/>
      <c r="CP13" s="711"/>
      <c r="CQ13" s="711"/>
      <c r="CR13" s="711"/>
      <c r="CS13" s="711"/>
      <c r="CT13" s="711"/>
      <c r="CU13" s="711"/>
      <c r="CV13" s="711"/>
      <c r="CW13" s="711"/>
      <c r="CX13" s="711"/>
      <c r="CY13" s="711"/>
      <c r="CZ13" s="711"/>
      <c r="DA13" s="711"/>
      <c r="DB13" s="711"/>
      <c r="DC13" s="711"/>
      <c r="DD13" s="711"/>
      <c r="DE13" s="711"/>
      <c r="DF13" s="711"/>
      <c r="DG13" s="711"/>
      <c r="DH13" s="711"/>
      <c r="DI13" s="711"/>
      <c r="DJ13" s="711"/>
      <c r="DK13" s="711"/>
      <c r="DL13" s="711"/>
      <c r="DM13" s="711"/>
      <c r="DN13" s="711"/>
      <c r="DO13" s="711"/>
      <c r="DP13" s="711"/>
      <c r="DQ13" s="711"/>
      <c r="DR13" s="711"/>
      <c r="DS13" s="711"/>
      <c r="DT13" s="711"/>
      <c r="DU13" s="711"/>
      <c r="DV13" s="711"/>
      <c r="DW13" s="711"/>
      <c r="DX13" s="711"/>
      <c r="DY13" s="711"/>
      <c r="DZ13" s="711"/>
      <c r="EA13" s="711"/>
      <c r="EB13" s="711"/>
      <c r="EC13" s="711"/>
      <c r="ED13" s="711"/>
      <c r="EE13" s="711"/>
      <c r="EF13" s="711"/>
      <c r="EG13" s="711"/>
      <c r="EH13" s="711"/>
      <c r="EI13" s="711"/>
      <c r="EJ13" s="711"/>
      <c r="EK13" s="711"/>
      <c r="EL13" s="711"/>
      <c r="EM13" s="711"/>
      <c r="EN13" s="711"/>
      <c r="EO13" s="711"/>
      <c r="EP13" s="711"/>
      <c r="EQ13" s="711"/>
      <c r="ER13" s="711"/>
      <c r="ES13" s="711"/>
      <c r="ET13" s="711"/>
      <c r="EU13" s="711"/>
      <c r="EV13" s="711"/>
      <c r="EW13" s="711"/>
      <c r="EX13" s="711"/>
      <c r="EY13" s="711"/>
      <c r="EZ13" s="711"/>
      <c r="FA13" s="711"/>
      <c r="FB13" s="711"/>
      <c r="FC13" s="711"/>
      <c r="FD13" s="711"/>
      <c r="FE13" s="711"/>
      <c r="FF13" s="711"/>
      <c r="FG13" s="711"/>
      <c r="FH13" s="711"/>
      <c r="FI13" s="711"/>
      <c r="FJ13" s="711"/>
    </row>
    <row r="15" spans="1:166" s="428" customFormat="1" ht="13.5" customHeight="1">
      <c r="A15" s="582" t="s">
        <v>147</v>
      </c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5" t="s">
        <v>513</v>
      </c>
      <c r="V15" s="586"/>
      <c r="W15" s="586"/>
      <c r="X15" s="586"/>
      <c r="Y15" s="586"/>
      <c r="Z15" s="586"/>
      <c r="AA15" s="586"/>
      <c r="AB15" s="586"/>
      <c r="AC15" s="587"/>
      <c r="AD15" s="586" t="s">
        <v>462</v>
      </c>
      <c r="AE15" s="586"/>
      <c r="AF15" s="586"/>
      <c r="AG15" s="586"/>
      <c r="AH15" s="586"/>
      <c r="AI15" s="586"/>
      <c r="AJ15" s="586"/>
      <c r="AK15" s="586"/>
      <c r="AL15" s="586"/>
      <c r="AM15" s="586"/>
      <c r="AN15" s="586"/>
      <c r="AO15" s="586"/>
      <c r="AP15" s="586"/>
      <c r="AQ15" s="586"/>
      <c r="AR15" s="586"/>
      <c r="AS15" s="586"/>
      <c r="AT15" s="586"/>
      <c r="AU15" s="586"/>
      <c r="AV15" s="586"/>
      <c r="AW15" s="586"/>
      <c r="AX15" s="586"/>
      <c r="AY15" s="586"/>
      <c r="AZ15" s="586"/>
      <c r="BA15" s="586"/>
      <c r="BB15" s="586"/>
      <c r="BC15" s="586"/>
      <c r="BD15" s="586"/>
      <c r="BE15" s="586"/>
      <c r="BF15" s="586"/>
      <c r="BG15" s="586"/>
      <c r="BH15" s="586"/>
      <c r="BI15" s="586"/>
      <c r="BJ15" s="586"/>
      <c r="BK15" s="586"/>
      <c r="BL15" s="586"/>
      <c r="BM15" s="586"/>
      <c r="BN15" s="586"/>
      <c r="BO15" s="586"/>
      <c r="BP15" s="587"/>
      <c r="BQ15" s="585" t="s">
        <v>463</v>
      </c>
      <c r="BR15" s="586"/>
      <c r="BS15" s="586"/>
      <c r="BT15" s="586"/>
      <c r="BU15" s="586"/>
      <c r="BV15" s="586"/>
      <c r="BW15" s="586"/>
      <c r="BX15" s="586"/>
      <c r="BY15" s="586"/>
      <c r="BZ15" s="586"/>
      <c r="CA15" s="586"/>
      <c r="CB15" s="586"/>
      <c r="CC15" s="586"/>
      <c r="CD15" s="587"/>
      <c r="CE15" s="617" t="s">
        <v>111</v>
      </c>
      <c r="CF15" s="618"/>
      <c r="CG15" s="618"/>
      <c r="CH15" s="618"/>
      <c r="CI15" s="618"/>
      <c r="CJ15" s="618"/>
      <c r="CK15" s="618"/>
      <c r="CL15" s="618"/>
      <c r="CM15" s="618"/>
      <c r="CN15" s="618"/>
      <c r="CO15" s="618"/>
      <c r="CP15" s="618"/>
      <c r="CQ15" s="618"/>
      <c r="CR15" s="618"/>
      <c r="CS15" s="618"/>
      <c r="CT15" s="618"/>
      <c r="CU15" s="618"/>
      <c r="CV15" s="618"/>
      <c r="CW15" s="618"/>
      <c r="CX15" s="618"/>
      <c r="CY15" s="618"/>
      <c r="CZ15" s="618"/>
      <c r="DA15" s="618"/>
      <c r="DB15" s="618"/>
      <c r="DC15" s="618"/>
      <c r="DD15" s="618"/>
      <c r="DE15" s="618"/>
      <c r="DF15" s="618"/>
      <c r="DG15" s="618"/>
      <c r="DH15" s="618"/>
      <c r="DI15" s="618"/>
      <c r="DJ15" s="618"/>
      <c r="DK15" s="618"/>
      <c r="DL15" s="618"/>
      <c r="DM15" s="618"/>
      <c r="DN15" s="618"/>
      <c r="DO15" s="618"/>
      <c r="DP15" s="618"/>
      <c r="DQ15" s="618"/>
      <c r="DR15" s="618"/>
      <c r="DS15" s="618"/>
      <c r="DT15" s="618"/>
      <c r="DU15" s="618"/>
      <c r="DV15" s="618"/>
      <c r="DW15" s="618"/>
      <c r="DX15" s="618"/>
      <c r="DY15" s="618"/>
      <c r="DZ15" s="618"/>
      <c r="EA15" s="618"/>
      <c r="EB15" s="618"/>
      <c r="EC15" s="618"/>
      <c r="ED15" s="618"/>
      <c r="EE15" s="618"/>
      <c r="EF15" s="618"/>
      <c r="EG15" s="618"/>
      <c r="EH15" s="618"/>
      <c r="EI15" s="618"/>
      <c r="EJ15" s="618"/>
      <c r="EK15" s="618"/>
      <c r="EL15" s="618"/>
      <c r="EM15" s="618"/>
      <c r="EN15" s="618"/>
      <c r="EO15" s="618"/>
      <c r="EP15" s="618"/>
      <c r="EQ15" s="618"/>
      <c r="ER15" s="618"/>
      <c r="ES15" s="618"/>
      <c r="ET15" s="618"/>
      <c r="EU15" s="618"/>
      <c r="EV15" s="618"/>
      <c r="EW15" s="618"/>
      <c r="EX15" s="618"/>
      <c r="EY15" s="618"/>
      <c r="EZ15" s="618"/>
      <c r="FA15" s="618"/>
      <c r="FB15" s="618"/>
      <c r="FC15" s="618"/>
      <c r="FD15" s="618"/>
      <c r="FE15" s="618"/>
      <c r="FF15" s="618"/>
      <c r="FG15" s="618"/>
      <c r="FH15" s="618"/>
      <c r="FI15" s="618"/>
      <c r="FJ15" s="618"/>
    </row>
    <row r="16" spans="1:166" s="428" customFormat="1" ht="19.5" customHeight="1">
      <c r="A16" s="582"/>
      <c r="B16" s="582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8"/>
      <c r="V16" s="589"/>
      <c r="W16" s="589"/>
      <c r="X16" s="589"/>
      <c r="Y16" s="589"/>
      <c r="Z16" s="589"/>
      <c r="AA16" s="589"/>
      <c r="AB16" s="589"/>
      <c r="AC16" s="590"/>
      <c r="AD16" s="589"/>
      <c r="AE16" s="589"/>
      <c r="AF16" s="589"/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89"/>
      <c r="AV16" s="589"/>
      <c r="AW16" s="589"/>
      <c r="AX16" s="589"/>
      <c r="AY16" s="589"/>
      <c r="AZ16" s="589"/>
      <c r="BA16" s="589"/>
      <c r="BB16" s="589"/>
      <c r="BC16" s="589"/>
      <c r="BD16" s="589"/>
      <c r="BE16" s="589"/>
      <c r="BF16" s="589"/>
      <c r="BG16" s="589"/>
      <c r="BH16" s="589"/>
      <c r="BI16" s="589"/>
      <c r="BJ16" s="589"/>
      <c r="BK16" s="589"/>
      <c r="BL16" s="589"/>
      <c r="BM16" s="589"/>
      <c r="BN16" s="589"/>
      <c r="BO16" s="589"/>
      <c r="BP16" s="590"/>
      <c r="BQ16" s="588"/>
      <c r="BR16" s="589"/>
      <c r="BS16" s="589"/>
      <c r="BT16" s="589"/>
      <c r="BU16" s="589"/>
      <c r="BV16" s="589"/>
      <c r="BW16" s="589"/>
      <c r="BX16" s="589"/>
      <c r="BY16" s="589"/>
      <c r="BZ16" s="589"/>
      <c r="CA16" s="589"/>
      <c r="CB16" s="589"/>
      <c r="CC16" s="589"/>
      <c r="CD16" s="590"/>
      <c r="CE16" s="603" t="s">
        <v>464</v>
      </c>
      <c r="CF16" s="604"/>
      <c r="CG16" s="604"/>
      <c r="CH16" s="604"/>
      <c r="CI16" s="604"/>
      <c r="CJ16" s="604"/>
      <c r="CK16" s="604"/>
      <c r="CL16" s="604"/>
      <c r="CM16" s="604"/>
      <c r="CN16" s="604"/>
      <c r="CO16" s="604"/>
      <c r="CP16" s="604"/>
      <c r="CQ16" s="604"/>
      <c r="CR16" s="696" t="str">
        <f>'Лиц-1-М'!BV29</f>
        <v>22</v>
      </c>
      <c r="CS16" s="696"/>
      <c r="CT16" s="696"/>
      <c r="CU16" s="597" t="s">
        <v>465</v>
      </c>
      <c r="CV16" s="597"/>
      <c r="CW16" s="597"/>
      <c r="CX16" s="597"/>
      <c r="CY16" s="597"/>
      <c r="CZ16" s="597"/>
      <c r="DA16" s="597"/>
      <c r="DB16" s="597"/>
      <c r="DC16" s="597"/>
      <c r="DD16" s="597"/>
      <c r="DE16" s="597"/>
      <c r="DF16" s="598"/>
      <c r="DG16" s="603" t="s">
        <v>464</v>
      </c>
      <c r="DH16" s="604"/>
      <c r="DI16" s="604"/>
      <c r="DJ16" s="604"/>
      <c r="DK16" s="604"/>
      <c r="DL16" s="604"/>
      <c r="DM16" s="604"/>
      <c r="DN16" s="604"/>
      <c r="DO16" s="604"/>
      <c r="DP16" s="604"/>
      <c r="DQ16" s="604"/>
      <c r="DR16" s="604"/>
      <c r="DS16" s="604"/>
      <c r="DT16" s="696" t="str">
        <f>'Лиц-1-М'!DB29</f>
        <v>23</v>
      </c>
      <c r="DU16" s="696"/>
      <c r="DV16" s="696"/>
      <c r="DW16" s="597" t="s">
        <v>465</v>
      </c>
      <c r="DX16" s="597"/>
      <c r="DY16" s="597"/>
      <c r="DZ16" s="597"/>
      <c r="EA16" s="597"/>
      <c r="EB16" s="597"/>
      <c r="EC16" s="597"/>
      <c r="ED16" s="597"/>
      <c r="EE16" s="597"/>
      <c r="EF16" s="597"/>
      <c r="EG16" s="597"/>
      <c r="EH16" s="598"/>
      <c r="EI16" s="603" t="s">
        <v>464</v>
      </c>
      <c r="EJ16" s="604"/>
      <c r="EK16" s="604"/>
      <c r="EL16" s="604"/>
      <c r="EM16" s="604"/>
      <c r="EN16" s="604"/>
      <c r="EO16" s="604"/>
      <c r="EP16" s="604"/>
      <c r="EQ16" s="604"/>
      <c r="ER16" s="604"/>
      <c r="ES16" s="604"/>
      <c r="ET16" s="604"/>
      <c r="EU16" s="604"/>
      <c r="EV16" s="696" t="str">
        <f>'Лиц-1-М'!EH29</f>
        <v>24</v>
      </c>
      <c r="EW16" s="696"/>
      <c r="EX16" s="696"/>
      <c r="EY16" s="597" t="s">
        <v>465</v>
      </c>
      <c r="EZ16" s="597"/>
      <c r="FA16" s="597"/>
      <c r="FB16" s="597"/>
      <c r="FC16" s="597"/>
      <c r="FD16" s="597"/>
      <c r="FE16" s="597"/>
      <c r="FF16" s="597"/>
      <c r="FG16" s="597"/>
      <c r="FH16" s="597"/>
      <c r="FI16" s="597"/>
      <c r="FJ16" s="597"/>
    </row>
    <row r="17" spans="1:166" s="428" customFormat="1" ht="12.75" customHeight="1">
      <c r="A17" s="582"/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8"/>
      <c r="V17" s="589"/>
      <c r="W17" s="589"/>
      <c r="X17" s="589"/>
      <c r="Y17" s="589"/>
      <c r="Z17" s="589"/>
      <c r="AA17" s="589"/>
      <c r="AB17" s="589"/>
      <c r="AC17" s="590"/>
      <c r="AD17" s="592"/>
      <c r="AE17" s="592"/>
      <c r="AF17" s="592"/>
      <c r="AG17" s="592"/>
      <c r="AH17" s="592"/>
      <c r="AI17" s="592"/>
      <c r="AJ17" s="592"/>
      <c r="AK17" s="592"/>
      <c r="AL17" s="592"/>
      <c r="AM17" s="592"/>
      <c r="AN17" s="592"/>
      <c r="AO17" s="592"/>
      <c r="AP17" s="592"/>
      <c r="AQ17" s="592"/>
      <c r="AR17" s="592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92"/>
      <c r="BF17" s="592"/>
      <c r="BG17" s="592"/>
      <c r="BH17" s="592"/>
      <c r="BI17" s="592"/>
      <c r="BJ17" s="592"/>
      <c r="BK17" s="592"/>
      <c r="BL17" s="592"/>
      <c r="BM17" s="592"/>
      <c r="BN17" s="592"/>
      <c r="BO17" s="592"/>
      <c r="BP17" s="593"/>
      <c r="BQ17" s="588"/>
      <c r="BR17" s="589"/>
      <c r="BS17" s="589"/>
      <c r="BT17" s="589"/>
      <c r="BU17" s="589"/>
      <c r="BV17" s="589"/>
      <c r="BW17" s="589"/>
      <c r="BX17" s="589"/>
      <c r="BY17" s="589"/>
      <c r="BZ17" s="589"/>
      <c r="CA17" s="589"/>
      <c r="CB17" s="589"/>
      <c r="CC17" s="589"/>
      <c r="CD17" s="590"/>
      <c r="CE17" s="599" t="s">
        <v>466</v>
      </c>
      <c r="CF17" s="600"/>
      <c r="CG17" s="600"/>
      <c r="CH17" s="600"/>
      <c r="CI17" s="600"/>
      <c r="CJ17" s="600"/>
      <c r="CK17" s="600"/>
      <c r="CL17" s="600"/>
      <c r="CM17" s="600"/>
      <c r="CN17" s="600"/>
      <c r="CO17" s="600"/>
      <c r="CP17" s="600"/>
      <c r="CQ17" s="600"/>
      <c r="CR17" s="600"/>
      <c r="CS17" s="600"/>
      <c r="CT17" s="600"/>
      <c r="CU17" s="600"/>
      <c r="CV17" s="600"/>
      <c r="CW17" s="600"/>
      <c r="CX17" s="600"/>
      <c r="CY17" s="600"/>
      <c r="CZ17" s="600"/>
      <c r="DA17" s="600"/>
      <c r="DB17" s="600"/>
      <c r="DC17" s="600"/>
      <c r="DD17" s="600"/>
      <c r="DE17" s="600"/>
      <c r="DF17" s="601"/>
      <c r="DG17" s="599" t="s">
        <v>467</v>
      </c>
      <c r="DH17" s="600"/>
      <c r="DI17" s="600"/>
      <c r="DJ17" s="600"/>
      <c r="DK17" s="600"/>
      <c r="DL17" s="600"/>
      <c r="DM17" s="600"/>
      <c r="DN17" s="600"/>
      <c r="DO17" s="600"/>
      <c r="DP17" s="600"/>
      <c r="DQ17" s="600"/>
      <c r="DR17" s="600"/>
      <c r="DS17" s="600"/>
      <c r="DT17" s="600"/>
      <c r="DU17" s="600"/>
      <c r="DV17" s="600"/>
      <c r="DW17" s="600"/>
      <c r="DX17" s="600"/>
      <c r="DY17" s="600"/>
      <c r="DZ17" s="600"/>
      <c r="EA17" s="600"/>
      <c r="EB17" s="600"/>
      <c r="EC17" s="600"/>
      <c r="ED17" s="600"/>
      <c r="EE17" s="600"/>
      <c r="EF17" s="600"/>
      <c r="EG17" s="600"/>
      <c r="EH17" s="601"/>
      <c r="EI17" s="599" t="s">
        <v>468</v>
      </c>
      <c r="EJ17" s="600"/>
      <c r="EK17" s="600"/>
      <c r="EL17" s="600"/>
      <c r="EM17" s="600"/>
      <c r="EN17" s="600"/>
      <c r="EO17" s="600"/>
      <c r="EP17" s="600"/>
      <c r="EQ17" s="600"/>
      <c r="ER17" s="600"/>
      <c r="ES17" s="600"/>
      <c r="ET17" s="600"/>
      <c r="EU17" s="600"/>
      <c r="EV17" s="600"/>
      <c r="EW17" s="600"/>
      <c r="EX17" s="600"/>
      <c r="EY17" s="600"/>
      <c r="EZ17" s="600"/>
      <c r="FA17" s="600"/>
      <c r="FB17" s="600"/>
      <c r="FC17" s="600"/>
      <c r="FD17" s="600"/>
      <c r="FE17" s="600"/>
      <c r="FF17" s="600"/>
      <c r="FG17" s="600"/>
      <c r="FH17" s="600"/>
      <c r="FI17" s="600"/>
      <c r="FJ17" s="600"/>
    </row>
    <row r="18" spans="1:166" s="428" customFormat="1" ht="37.5" customHeight="1">
      <c r="A18" s="582"/>
      <c r="B18" s="582"/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91"/>
      <c r="V18" s="592"/>
      <c r="W18" s="592"/>
      <c r="X18" s="592"/>
      <c r="Y18" s="592"/>
      <c r="Z18" s="592"/>
      <c r="AA18" s="592"/>
      <c r="AB18" s="592"/>
      <c r="AC18" s="593"/>
      <c r="AD18" s="582" t="s">
        <v>469</v>
      </c>
      <c r="AE18" s="582"/>
      <c r="AF18" s="582"/>
      <c r="AG18" s="582"/>
      <c r="AH18" s="582"/>
      <c r="AI18" s="582"/>
      <c r="AJ18" s="582"/>
      <c r="AK18" s="582"/>
      <c r="AL18" s="583"/>
      <c r="AM18" s="584" t="s">
        <v>470</v>
      </c>
      <c r="AN18" s="582"/>
      <c r="AO18" s="582"/>
      <c r="AP18" s="582"/>
      <c r="AQ18" s="582"/>
      <c r="AR18" s="582"/>
      <c r="AS18" s="582"/>
      <c r="AT18" s="582"/>
      <c r="AU18" s="583"/>
      <c r="AV18" s="584" t="s">
        <v>541</v>
      </c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3"/>
      <c r="BH18" s="584" t="s">
        <v>472</v>
      </c>
      <c r="BI18" s="582"/>
      <c r="BJ18" s="582"/>
      <c r="BK18" s="582"/>
      <c r="BL18" s="582"/>
      <c r="BM18" s="582"/>
      <c r="BN18" s="582"/>
      <c r="BO18" s="582"/>
      <c r="BP18" s="583"/>
      <c r="BQ18" s="591"/>
      <c r="BR18" s="592"/>
      <c r="BS18" s="592"/>
      <c r="BT18" s="592"/>
      <c r="BU18" s="592"/>
      <c r="BV18" s="592"/>
      <c r="BW18" s="592"/>
      <c r="BX18" s="592"/>
      <c r="BY18" s="592"/>
      <c r="BZ18" s="592"/>
      <c r="CA18" s="592"/>
      <c r="CB18" s="592"/>
      <c r="CC18" s="592"/>
      <c r="CD18" s="593"/>
      <c r="CE18" s="584" t="s">
        <v>473</v>
      </c>
      <c r="CF18" s="582"/>
      <c r="CG18" s="582"/>
      <c r="CH18" s="582"/>
      <c r="CI18" s="582"/>
      <c r="CJ18" s="582"/>
      <c r="CK18" s="582"/>
      <c r="CL18" s="582"/>
      <c r="CM18" s="582"/>
      <c r="CN18" s="582"/>
      <c r="CO18" s="583"/>
      <c r="CP18" s="584" t="s">
        <v>474</v>
      </c>
      <c r="CQ18" s="582"/>
      <c r="CR18" s="582"/>
      <c r="CS18" s="582"/>
      <c r="CT18" s="582"/>
      <c r="CU18" s="582"/>
      <c r="CV18" s="582"/>
      <c r="CW18" s="583"/>
      <c r="CX18" s="582" t="s">
        <v>542</v>
      </c>
      <c r="CY18" s="582"/>
      <c r="CZ18" s="582"/>
      <c r="DA18" s="582"/>
      <c r="DB18" s="582"/>
      <c r="DC18" s="582"/>
      <c r="DD18" s="582"/>
      <c r="DE18" s="582"/>
      <c r="DF18" s="582"/>
      <c r="DG18" s="584" t="s">
        <v>473</v>
      </c>
      <c r="DH18" s="582"/>
      <c r="DI18" s="582"/>
      <c r="DJ18" s="582"/>
      <c r="DK18" s="582"/>
      <c r="DL18" s="582"/>
      <c r="DM18" s="582"/>
      <c r="DN18" s="582"/>
      <c r="DO18" s="582"/>
      <c r="DP18" s="582"/>
      <c r="DQ18" s="583"/>
      <c r="DR18" s="584" t="s">
        <v>474</v>
      </c>
      <c r="DS18" s="582"/>
      <c r="DT18" s="582"/>
      <c r="DU18" s="582"/>
      <c r="DV18" s="582"/>
      <c r="DW18" s="582"/>
      <c r="DX18" s="582"/>
      <c r="DY18" s="583"/>
      <c r="DZ18" s="582" t="s">
        <v>542</v>
      </c>
      <c r="EA18" s="582"/>
      <c r="EB18" s="582"/>
      <c r="EC18" s="582"/>
      <c r="ED18" s="582"/>
      <c r="EE18" s="582"/>
      <c r="EF18" s="582"/>
      <c r="EG18" s="582"/>
      <c r="EH18" s="582"/>
      <c r="EI18" s="584" t="s">
        <v>473</v>
      </c>
      <c r="EJ18" s="582"/>
      <c r="EK18" s="582"/>
      <c r="EL18" s="582"/>
      <c r="EM18" s="582"/>
      <c r="EN18" s="582"/>
      <c r="EO18" s="582"/>
      <c r="EP18" s="582"/>
      <c r="EQ18" s="582"/>
      <c r="ER18" s="582"/>
      <c r="ES18" s="583"/>
      <c r="ET18" s="584" t="s">
        <v>474</v>
      </c>
      <c r="EU18" s="582"/>
      <c r="EV18" s="582"/>
      <c r="EW18" s="582"/>
      <c r="EX18" s="582"/>
      <c r="EY18" s="582"/>
      <c r="EZ18" s="582"/>
      <c r="FA18" s="583"/>
      <c r="FB18" s="582" t="s">
        <v>542</v>
      </c>
      <c r="FC18" s="582"/>
      <c r="FD18" s="582"/>
      <c r="FE18" s="582"/>
      <c r="FF18" s="582"/>
      <c r="FG18" s="582"/>
      <c r="FH18" s="582"/>
      <c r="FI18" s="582"/>
      <c r="FJ18" s="582"/>
    </row>
    <row r="19" spans="1:166" s="428" customFormat="1" ht="12" thickBot="1">
      <c r="A19" s="732">
        <v>1</v>
      </c>
      <c r="B19" s="732"/>
      <c r="C19" s="732"/>
      <c r="D19" s="732"/>
      <c r="E19" s="732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3"/>
      <c r="U19" s="579">
        <v>2</v>
      </c>
      <c r="V19" s="580"/>
      <c r="W19" s="580"/>
      <c r="X19" s="580"/>
      <c r="Y19" s="580"/>
      <c r="Z19" s="580"/>
      <c r="AA19" s="580"/>
      <c r="AB19" s="580"/>
      <c r="AC19" s="581"/>
      <c r="AD19" s="580">
        <v>3</v>
      </c>
      <c r="AE19" s="580"/>
      <c r="AF19" s="580"/>
      <c r="AG19" s="580"/>
      <c r="AH19" s="580"/>
      <c r="AI19" s="580"/>
      <c r="AJ19" s="580"/>
      <c r="AK19" s="580"/>
      <c r="AL19" s="581"/>
      <c r="AM19" s="579">
        <v>4</v>
      </c>
      <c r="AN19" s="580"/>
      <c r="AO19" s="580"/>
      <c r="AP19" s="580"/>
      <c r="AQ19" s="580"/>
      <c r="AR19" s="580"/>
      <c r="AS19" s="580"/>
      <c r="AT19" s="580"/>
      <c r="AU19" s="581"/>
      <c r="AV19" s="579">
        <v>5</v>
      </c>
      <c r="AW19" s="580"/>
      <c r="AX19" s="580"/>
      <c r="AY19" s="580"/>
      <c r="AZ19" s="580"/>
      <c r="BA19" s="580"/>
      <c r="BB19" s="580"/>
      <c r="BC19" s="580"/>
      <c r="BD19" s="580"/>
      <c r="BE19" s="580"/>
      <c r="BF19" s="580"/>
      <c r="BG19" s="581"/>
      <c r="BH19" s="579">
        <v>6</v>
      </c>
      <c r="BI19" s="580"/>
      <c r="BJ19" s="580"/>
      <c r="BK19" s="580"/>
      <c r="BL19" s="580"/>
      <c r="BM19" s="580"/>
      <c r="BN19" s="580"/>
      <c r="BO19" s="580"/>
      <c r="BP19" s="581"/>
      <c r="BQ19" s="579">
        <v>7</v>
      </c>
      <c r="BR19" s="580"/>
      <c r="BS19" s="580"/>
      <c r="BT19" s="580"/>
      <c r="BU19" s="580"/>
      <c r="BV19" s="580"/>
      <c r="BW19" s="580"/>
      <c r="BX19" s="580"/>
      <c r="BY19" s="580"/>
      <c r="BZ19" s="580"/>
      <c r="CA19" s="580"/>
      <c r="CB19" s="580"/>
      <c r="CC19" s="580"/>
      <c r="CD19" s="581"/>
      <c r="CE19" s="579">
        <v>8</v>
      </c>
      <c r="CF19" s="580"/>
      <c r="CG19" s="580"/>
      <c r="CH19" s="580"/>
      <c r="CI19" s="580"/>
      <c r="CJ19" s="580"/>
      <c r="CK19" s="580"/>
      <c r="CL19" s="580"/>
      <c r="CM19" s="580"/>
      <c r="CN19" s="580"/>
      <c r="CO19" s="581"/>
      <c r="CP19" s="579">
        <v>9</v>
      </c>
      <c r="CQ19" s="580"/>
      <c r="CR19" s="580"/>
      <c r="CS19" s="580"/>
      <c r="CT19" s="580"/>
      <c r="CU19" s="580"/>
      <c r="CV19" s="580"/>
      <c r="CW19" s="581"/>
      <c r="CX19" s="580">
        <v>10</v>
      </c>
      <c r="CY19" s="580"/>
      <c r="CZ19" s="580"/>
      <c r="DA19" s="580"/>
      <c r="DB19" s="580"/>
      <c r="DC19" s="580"/>
      <c r="DD19" s="580"/>
      <c r="DE19" s="580"/>
      <c r="DF19" s="580"/>
      <c r="DG19" s="579">
        <v>11</v>
      </c>
      <c r="DH19" s="580"/>
      <c r="DI19" s="580"/>
      <c r="DJ19" s="580"/>
      <c r="DK19" s="580"/>
      <c r="DL19" s="580"/>
      <c r="DM19" s="580"/>
      <c r="DN19" s="580"/>
      <c r="DO19" s="580"/>
      <c r="DP19" s="580"/>
      <c r="DQ19" s="581"/>
      <c r="DR19" s="579">
        <v>12</v>
      </c>
      <c r="DS19" s="580"/>
      <c r="DT19" s="580"/>
      <c r="DU19" s="580"/>
      <c r="DV19" s="580"/>
      <c r="DW19" s="580"/>
      <c r="DX19" s="580"/>
      <c r="DY19" s="581"/>
      <c r="DZ19" s="580">
        <v>13</v>
      </c>
      <c r="EA19" s="580"/>
      <c r="EB19" s="580"/>
      <c r="EC19" s="580"/>
      <c r="ED19" s="580"/>
      <c r="EE19" s="580"/>
      <c r="EF19" s="580"/>
      <c r="EG19" s="580"/>
      <c r="EH19" s="580"/>
      <c r="EI19" s="579">
        <v>14</v>
      </c>
      <c r="EJ19" s="580"/>
      <c r="EK19" s="580"/>
      <c r="EL19" s="580"/>
      <c r="EM19" s="580"/>
      <c r="EN19" s="580"/>
      <c r="EO19" s="580"/>
      <c r="EP19" s="580"/>
      <c r="EQ19" s="580"/>
      <c r="ER19" s="580"/>
      <c r="ES19" s="581"/>
      <c r="ET19" s="579">
        <v>15</v>
      </c>
      <c r="EU19" s="580"/>
      <c r="EV19" s="580"/>
      <c r="EW19" s="580"/>
      <c r="EX19" s="580"/>
      <c r="EY19" s="580"/>
      <c r="EZ19" s="580"/>
      <c r="FA19" s="581"/>
      <c r="FB19" s="580">
        <v>16</v>
      </c>
      <c r="FC19" s="580"/>
      <c r="FD19" s="580"/>
      <c r="FE19" s="580"/>
      <c r="FF19" s="580"/>
      <c r="FG19" s="580"/>
      <c r="FH19" s="580"/>
      <c r="FI19" s="580"/>
      <c r="FJ19" s="580"/>
    </row>
    <row r="20" spans="1:166" s="429" customFormat="1" ht="12.75" customHeight="1" thickBot="1">
      <c r="A20" s="729"/>
      <c r="B20" s="729"/>
      <c r="C20" s="729"/>
      <c r="D20" s="729"/>
      <c r="E20" s="729"/>
      <c r="F20" s="729"/>
      <c r="G20" s="729"/>
      <c r="H20" s="729"/>
      <c r="I20" s="729"/>
      <c r="J20" s="729"/>
      <c r="K20" s="729"/>
      <c r="L20" s="729"/>
      <c r="M20" s="729"/>
      <c r="N20" s="729"/>
      <c r="O20" s="729"/>
      <c r="P20" s="729"/>
      <c r="Q20" s="729"/>
      <c r="R20" s="729"/>
      <c r="S20" s="729"/>
      <c r="T20" s="730"/>
      <c r="U20" s="731"/>
      <c r="V20" s="720"/>
      <c r="W20" s="720"/>
      <c r="X20" s="720"/>
      <c r="Y20" s="720"/>
      <c r="Z20" s="720"/>
      <c r="AA20" s="720"/>
      <c r="AB20" s="720"/>
      <c r="AC20" s="720"/>
      <c r="AD20" s="553"/>
      <c r="AE20" s="554"/>
      <c r="AF20" s="554"/>
      <c r="AG20" s="554"/>
      <c r="AH20" s="554"/>
      <c r="AI20" s="554"/>
      <c r="AJ20" s="554"/>
      <c r="AK20" s="554"/>
      <c r="AL20" s="557"/>
      <c r="AM20" s="553"/>
      <c r="AN20" s="554"/>
      <c r="AO20" s="554"/>
      <c r="AP20" s="554"/>
      <c r="AQ20" s="554"/>
      <c r="AR20" s="554"/>
      <c r="AS20" s="554"/>
      <c r="AT20" s="554"/>
      <c r="AU20" s="557"/>
      <c r="AV20" s="553"/>
      <c r="AW20" s="554"/>
      <c r="AX20" s="554"/>
      <c r="AY20" s="554"/>
      <c r="AZ20" s="554"/>
      <c r="BA20" s="554"/>
      <c r="BB20" s="554"/>
      <c r="BC20" s="554"/>
      <c r="BD20" s="554"/>
      <c r="BE20" s="554"/>
      <c r="BF20" s="554"/>
      <c r="BG20" s="557"/>
      <c r="BH20" s="676"/>
      <c r="BI20" s="559"/>
      <c r="BJ20" s="559"/>
      <c r="BK20" s="559"/>
      <c r="BL20" s="559"/>
      <c r="BM20" s="559"/>
      <c r="BN20" s="559"/>
      <c r="BO20" s="559"/>
      <c r="BP20" s="560"/>
      <c r="BQ20" s="676"/>
      <c r="BR20" s="559"/>
      <c r="BS20" s="559"/>
      <c r="BT20" s="559"/>
      <c r="BU20" s="559"/>
      <c r="BV20" s="559"/>
      <c r="BW20" s="559"/>
      <c r="BX20" s="559"/>
      <c r="BY20" s="559"/>
      <c r="BZ20" s="559"/>
      <c r="CA20" s="559"/>
      <c r="CB20" s="559"/>
      <c r="CC20" s="559"/>
      <c r="CD20" s="560"/>
      <c r="CE20" s="718"/>
      <c r="CF20" s="672"/>
      <c r="CG20" s="672"/>
      <c r="CH20" s="672"/>
      <c r="CI20" s="672"/>
      <c r="CJ20" s="672"/>
      <c r="CK20" s="672"/>
      <c r="CL20" s="672"/>
      <c r="CM20" s="672"/>
      <c r="CN20" s="672"/>
      <c r="CO20" s="673"/>
      <c r="CP20" s="718"/>
      <c r="CQ20" s="672"/>
      <c r="CR20" s="672"/>
      <c r="CS20" s="672"/>
      <c r="CT20" s="672"/>
      <c r="CU20" s="672"/>
      <c r="CV20" s="672"/>
      <c r="CW20" s="673"/>
      <c r="CX20" s="559"/>
      <c r="CY20" s="559"/>
      <c r="CZ20" s="559"/>
      <c r="DA20" s="559"/>
      <c r="DB20" s="559"/>
      <c r="DC20" s="559"/>
      <c r="DD20" s="559"/>
      <c r="DE20" s="559"/>
      <c r="DF20" s="560"/>
      <c r="DG20" s="718"/>
      <c r="DH20" s="672"/>
      <c r="DI20" s="672"/>
      <c r="DJ20" s="672"/>
      <c r="DK20" s="672"/>
      <c r="DL20" s="672"/>
      <c r="DM20" s="672"/>
      <c r="DN20" s="672"/>
      <c r="DO20" s="672"/>
      <c r="DP20" s="672"/>
      <c r="DQ20" s="673"/>
      <c r="DR20" s="718"/>
      <c r="DS20" s="672"/>
      <c r="DT20" s="672"/>
      <c r="DU20" s="672"/>
      <c r="DV20" s="672"/>
      <c r="DW20" s="672"/>
      <c r="DX20" s="672"/>
      <c r="DY20" s="673"/>
      <c r="DZ20" s="559"/>
      <c r="EA20" s="559"/>
      <c r="EB20" s="559"/>
      <c r="EC20" s="559"/>
      <c r="ED20" s="559"/>
      <c r="EE20" s="559"/>
      <c r="EF20" s="559"/>
      <c r="EG20" s="559"/>
      <c r="EH20" s="560"/>
      <c r="EI20" s="718"/>
      <c r="EJ20" s="672"/>
      <c r="EK20" s="672"/>
      <c r="EL20" s="672"/>
      <c r="EM20" s="672"/>
      <c r="EN20" s="672"/>
      <c r="EO20" s="672"/>
      <c r="EP20" s="672"/>
      <c r="EQ20" s="672"/>
      <c r="ER20" s="672"/>
      <c r="ES20" s="673"/>
      <c r="ET20" s="718"/>
      <c r="EU20" s="672"/>
      <c r="EV20" s="672"/>
      <c r="EW20" s="672"/>
      <c r="EX20" s="672"/>
      <c r="EY20" s="672"/>
      <c r="EZ20" s="672"/>
      <c r="FA20" s="673"/>
      <c r="FB20" s="553"/>
      <c r="FC20" s="554"/>
      <c r="FD20" s="554"/>
      <c r="FE20" s="554"/>
      <c r="FF20" s="554"/>
      <c r="FG20" s="554"/>
      <c r="FH20" s="554"/>
      <c r="FI20" s="554"/>
      <c r="FJ20" s="722"/>
    </row>
    <row r="21" spans="1:166" s="429" customFormat="1" ht="13.5" customHeight="1" thickBot="1">
      <c r="A21" s="724" t="s">
        <v>505</v>
      </c>
      <c r="B21" s="724"/>
      <c r="C21" s="724"/>
      <c r="D21" s="724"/>
      <c r="E21" s="724"/>
      <c r="F21" s="724"/>
      <c r="G21" s="724"/>
      <c r="H21" s="724"/>
      <c r="I21" s="724"/>
      <c r="J21" s="724"/>
      <c r="K21" s="724"/>
      <c r="L21" s="724"/>
      <c r="M21" s="724"/>
      <c r="N21" s="724"/>
      <c r="O21" s="724"/>
      <c r="P21" s="724"/>
      <c r="Q21" s="724"/>
      <c r="R21" s="724"/>
      <c r="S21" s="724"/>
      <c r="T21" s="724"/>
      <c r="U21" s="724"/>
      <c r="V21" s="724"/>
      <c r="W21" s="724"/>
      <c r="X21" s="724"/>
      <c r="Y21" s="724"/>
      <c r="Z21" s="724"/>
      <c r="AA21" s="724"/>
      <c r="AB21" s="724"/>
      <c r="AC21" s="724"/>
      <c r="AD21" s="725"/>
      <c r="AE21" s="726"/>
      <c r="AF21" s="726"/>
      <c r="AG21" s="726"/>
      <c r="AH21" s="726"/>
      <c r="AI21" s="726"/>
      <c r="AJ21" s="726"/>
      <c r="AK21" s="726"/>
      <c r="AL21" s="727"/>
      <c r="AM21" s="728"/>
      <c r="AN21" s="726"/>
      <c r="AO21" s="726"/>
      <c r="AP21" s="726"/>
      <c r="AQ21" s="726"/>
      <c r="AR21" s="726"/>
      <c r="AS21" s="726"/>
      <c r="AT21" s="726"/>
      <c r="AU21" s="727"/>
      <c r="AV21" s="728"/>
      <c r="AW21" s="726"/>
      <c r="AX21" s="726"/>
      <c r="AY21" s="726"/>
      <c r="AZ21" s="726"/>
      <c r="BA21" s="726"/>
      <c r="BB21" s="726"/>
      <c r="BC21" s="726"/>
      <c r="BD21" s="726"/>
      <c r="BE21" s="726"/>
      <c r="BF21" s="726"/>
      <c r="BG21" s="727"/>
      <c r="BH21" s="728"/>
      <c r="BI21" s="726"/>
      <c r="BJ21" s="726"/>
      <c r="BK21" s="726"/>
      <c r="BL21" s="726"/>
      <c r="BM21" s="726"/>
      <c r="BN21" s="726"/>
      <c r="BO21" s="726"/>
      <c r="BP21" s="727"/>
      <c r="BQ21" s="726"/>
      <c r="BR21" s="726"/>
      <c r="BS21" s="726"/>
      <c r="BT21" s="726"/>
      <c r="BU21" s="726"/>
      <c r="BV21" s="726"/>
      <c r="BW21" s="726"/>
      <c r="BX21" s="726"/>
      <c r="BY21" s="726"/>
      <c r="BZ21" s="726"/>
      <c r="CA21" s="726"/>
      <c r="CB21" s="726"/>
      <c r="CC21" s="726"/>
      <c r="CD21" s="726"/>
      <c r="CE21" s="718"/>
      <c r="CF21" s="672"/>
      <c r="CG21" s="672"/>
      <c r="CH21" s="672"/>
      <c r="CI21" s="672"/>
      <c r="CJ21" s="672"/>
      <c r="CK21" s="672"/>
      <c r="CL21" s="672"/>
      <c r="CM21" s="672"/>
      <c r="CN21" s="672"/>
      <c r="CO21" s="673"/>
      <c r="CP21" s="617" t="s">
        <v>506</v>
      </c>
      <c r="CQ21" s="618"/>
      <c r="CR21" s="618"/>
      <c r="CS21" s="618"/>
      <c r="CT21" s="618"/>
      <c r="CU21" s="618"/>
      <c r="CV21" s="618"/>
      <c r="CW21" s="619"/>
      <c r="CX21" s="542" t="s">
        <v>506</v>
      </c>
      <c r="CY21" s="542"/>
      <c r="CZ21" s="542"/>
      <c r="DA21" s="542"/>
      <c r="DB21" s="542"/>
      <c r="DC21" s="542"/>
      <c r="DD21" s="542"/>
      <c r="DE21" s="542"/>
      <c r="DF21" s="542"/>
      <c r="DG21" s="723"/>
      <c r="DH21" s="723"/>
      <c r="DI21" s="723"/>
      <c r="DJ21" s="723"/>
      <c r="DK21" s="723"/>
      <c r="DL21" s="723"/>
      <c r="DM21" s="723"/>
      <c r="DN21" s="723"/>
      <c r="DO21" s="723"/>
      <c r="DP21" s="723"/>
      <c r="DQ21" s="723"/>
      <c r="DR21" s="723" t="s">
        <v>506</v>
      </c>
      <c r="DS21" s="723"/>
      <c r="DT21" s="723"/>
      <c r="DU21" s="723"/>
      <c r="DV21" s="723"/>
      <c r="DW21" s="723"/>
      <c r="DX21" s="723"/>
      <c r="DY21" s="723"/>
      <c r="DZ21" s="542" t="s">
        <v>506</v>
      </c>
      <c r="EA21" s="542"/>
      <c r="EB21" s="542"/>
      <c r="EC21" s="542"/>
      <c r="ED21" s="542"/>
      <c r="EE21" s="542"/>
      <c r="EF21" s="542"/>
      <c r="EG21" s="542"/>
      <c r="EH21" s="542"/>
      <c r="EI21" s="723"/>
      <c r="EJ21" s="723"/>
      <c r="EK21" s="723"/>
      <c r="EL21" s="723"/>
      <c r="EM21" s="723"/>
      <c r="EN21" s="723"/>
      <c r="EO21" s="723"/>
      <c r="EP21" s="723"/>
      <c r="EQ21" s="723"/>
      <c r="ER21" s="723"/>
      <c r="ES21" s="723"/>
      <c r="ET21" s="723" t="s">
        <v>506</v>
      </c>
      <c r="EU21" s="723"/>
      <c r="EV21" s="723"/>
      <c r="EW21" s="723"/>
      <c r="EX21" s="723"/>
      <c r="EY21" s="723"/>
      <c r="EZ21" s="723"/>
      <c r="FA21" s="723"/>
      <c r="FB21" s="553" t="s">
        <v>506</v>
      </c>
      <c r="FC21" s="554"/>
      <c r="FD21" s="554"/>
      <c r="FE21" s="554"/>
      <c r="FF21" s="554"/>
      <c r="FG21" s="554"/>
      <c r="FH21" s="554"/>
      <c r="FI21" s="554"/>
      <c r="FJ21" s="722"/>
    </row>
    <row r="22" spans="69:166" s="429" customFormat="1" ht="12" thickBot="1">
      <c r="BQ22" s="555" t="s">
        <v>509</v>
      </c>
      <c r="BR22" s="555"/>
      <c r="BS22" s="555"/>
      <c r="BT22" s="555"/>
      <c r="BU22" s="555"/>
      <c r="BV22" s="555"/>
      <c r="BW22" s="555"/>
      <c r="BX22" s="555"/>
      <c r="BY22" s="555"/>
      <c r="BZ22" s="555"/>
      <c r="CA22" s="555"/>
      <c r="CB22" s="555"/>
      <c r="CC22" s="555"/>
      <c r="CD22" s="555"/>
      <c r="CE22" s="700"/>
      <c r="CF22" s="580"/>
      <c r="CG22" s="580"/>
      <c r="CH22" s="580"/>
      <c r="CI22" s="580"/>
      <c r="CJ22" s="580"/>
      <c r="CK22" s="580"/>
      <c r="CL22" s="580"/>
      <c r="CM22" s="580"/>
      <c r="CN22" s="580"/>
      <c r="CO22" s="581"/>
      <c r="CP22" s="579" t="s">
        <v>506</v>
      </c>
      <c r="CQ22" s="580"/>
      <c r="CR22" s="580"/>
      <c r="CS22" s="580"/>
      <c r="CT22" s="580"/>
      <c r="CU22" s="580"/>
      <c r="CV22" s="580"/>
      <c r="CW22" s="581"/>
      <c r="CX22" s="688" t="s">
        <v>506</v>
      </c>
      <c r="CY22" s="688"/>
      <c r="CZ22" s="688"/>
      <c r="DA22" s="688"/>
      <c r="DB22" s="688"/>
      <c r="DC22" s="688"/>
      <c r="DD22" s="688"/>
      <c r="DE22" s="688"/>
      <c r="DF22" s="688"/>
      <c r="DG22" s="710"/>
      <c r="DH22" s="710"/>
      <c r="DI22" s="710"/>
      <c r="DJ22" s="710"/>
      <c r="DK22" s="710"/>
      <c r="DL22" s="710"/>
      <c r="DM22" s="710"/>
      <c r="DN22" s="710"/>
      <c r="DO22" s="710"/>
      <c r="DP22" s="710"/>
      <c r="DQ22" s="710"/>
      <c r="DR22" s="710" t="s">
        <v>506</v>
      </c>
      <c r="DS22" s="710"/>
      <c r="DT22" s="710"/>
      <c r="DU22" s="710"/>
      <c r="DV22" s="710"/>
      <c r="DW22" s="710"/>
      <c r="DX22" s="710"/>
      <c r="DY22" s="710"/>
      <c r="DZ22" s="688" t="s">
        <v>506</v>
      </c>
      <c r="EA22" s="688"/>
      <c r="EB22" s="688"/>
      <c r="EC22" s="688"/>
      <c r="ED22" s="688"/>
      <c r="EE22" s="688"/>
      <c r="EF22" s="688"/>
      <c r="EG22" s="688"/>
      <c r="EH22" s="688"/>
      <c r="EI22" s="710"/>
      <c r="EJ22" s="710"/>
      <c r="EK22" s="710"/>
      <c r="EL22" s="710"/>
      <c r="EM22" s="710"/>
      <c r="EN22" s="710"/>
      <c r="EO22" s="710"/>
      <c r="EP22" s="710"/>
      <c r="EQ22" s="710"/>
      <c r="ER22" s="710"/>
      <c r="ES22" s="710"/>
      <c r="ET22" s="710" t="s">
        <v>506</v>
      </c>
      <c r="EU22" s="710"/>
      <c r="EV22" s="710"/>
      <c r="EW22" s="710"/>
      <c r="EX22" s="710"/>
      <c r="EY22" s="710"/>
      <c r="EZ22" s="710"/>
      <c r="FA22" s="710"/>
      <c r="FB22" s="719" t="s">
        <v>506</v>
      </c>
      <c r="FC22" s="720"/>
      <c r="FD22" s="720"/>
      <c r="FE22" s="720"/>
      <c r="FF22" s="720"/>
      <c r="FG22" s="720"/>
      <c r="FH22" s="720"/>
      <c r="FI22" s="720"/>
      <c r="FJ22" s="721"/>
    </row>
    <row r="24" spans="1:166" s="422" customFormat="1" ht="12" customHeight="1">
      <c r="A24" s="711" t="s">
        <v>544</v>
      </c>
      <c r="B24" s="711"/>
      <c r="C24" s="711"/>
      <c r="D24" s="711"/>
      <c r="E24" s="711"/>
      <c r="F24" s="711"/>
      <c r="G24" s="711"/>
      <c r="H24" s="711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1"/>
      <c r="AJ24" s="711"/>
      <c r="AK24" s="711"/>
      <c r="AL24" s="711"/>
      <c r="AM24" s="711"/>
      <c r="AN24" s="711"/>
      <c r="AO24" s="711"/>
      <c r="AP24" s="711"/>
      <c r="AQ24" s="711"/>
      <c r="AR24" s="711"/>
      <c r="AS24" s="711"/>
      <c r="AT24" s="711"/>
      <c r="AU24" s="711"/>
      <c r="AV24" s="711"/>
      <c r="AW24" s="711"/>
      <c r="AX24" s="711"/>
      <c r="AY24" s="711"/>
      <c r="AZ24" s="711"/>
      <c r="BA24" s="711"/>
      <c r="BB24" s="711"/>
      <c r="BC24" s="711"/>
      <c r="BD24" s="711"/>
      <c r="BE24" s="711"/>
      <c r="BF24" s="711"/>
      <c r="BG24" s="711"/>
      <c r="BH24" s="711"/>
      <c r="BI24" s="711"/>
      <c r="BJ24" s="711"/>
      <c r="BK24" s="711"/>
      <c r="BL24" s="711"/>
      <c r="BM24" s="711"/>
      <c r="BN24" s="711"/>
      <c r="BO24" s="711"/>
      <c r="BP24" s="711"/>
      <c r="BQ24" s="711"/>
      <c r="BR24" s="711"/>
      <c r="BS24" s="711"/>
      <c r="BT24" s="711"/>
      <c r="BU24" s="711"/>
      <c r="BV24" s="711"/>
      <c r="BW24" s="711"/>
      <c r="BX24" s="711"/>
      <c r="BY24" s="711"/>
      <c r="BZ24" s="711"/>
      <c r="CA24" s="711"/>
      <c r="CB24" s="711"/>
      <c r="CC24" s="711"/>
      <c r="CD24" s="711"/>
      <c r="CE24" s="711"/>
      <c r="CF24" s="711"/>
      <c r="CG24" s="711"/>
      <c r="CH24" s="711"/>
      <c r="CI24" s="711"/>
      <c r="CJ24" s="711"/>
      <c r="CK24" s="711"/>
      <c r="CL24" s="711"/>
      <c r="CM24" s="711"/>
      <c r="CN24" s="711"/>
      <c r="CO24" s="711"/>
      <c r="CP24" s="711"/>
      <c r="CQ24" s="711"/>
      <c r="CR24" s="711"/>
      <c r="CS24" s="711"/>
      <c r="CT24" s="711"/>
      <c r="CU24" s="711"/>
      <c r="CV24" s="711"/>
      <c r="CW24" s="711"/>
      <c r="CX24" s="711"/>
      <c r="CY24" s="711"/>
      <c r="CZ24" s="711"/>
      <c r="DA24" s="711"/>
      <c r="DB24" s="711"/>
      <c r="DC24" s="711"/>
      <c r="DD24" s="711"/>
      <c r="DE24" s="711"/>
      <c r="DF24" s="711"/>
      <c r="DG24" s="711"/>
      <c r="DH24" s="711"/>
      <c r="DI24" s="711"/>
      <c r="DJ24" s="711"/>
      <c r="DK24" s="711"/>
      <c r="DL24" s="711"/>
      <c r="DM24" s="711"/>
      <c r="DN24" s="711"/>
      <c r="DO24" s="711"/>
      <c r="DP24" s="711"/>
      <c r="DQ24" s="711"/>
      <c r="DR24" s="711"/>
      <c r="DS24" s="711"/>
      <c r="DT24" s="711"/>
      <c r="DU24" s="711"/>
      <c r="DV24" s="711"/>
      <c r="DW24" s="711"/>
      <c r="DX24" s="711"/>
      <c r="DY24" s="711"/>
      <c r="DZ24" s="711"/>
      <c r="EA24" s="711"/>
      <c r="EB24" s="711"/>
      <c r="EC24" s="711"/>
      <c r="ED24" s="711"/>
      <c r="EE24" s="711"/>
      <c r="EF24" s="711"/>
      <c r="EG24" s="711"/>
      <c r="EH24" s="711"/>
      <c r="EI24" s="711"/>
      <c r="EJ24" s="711"/>
      <c r="EK24" s="711"/>
      <c r="EL24" s="711"/>
      <c r="EM24" s="711"/>
      <c r="EN24" s="711"/>
      <c r="EO24" s="711"/>
      <c r="EP24" s="711"/>
      <c r="EQ24" s="711"/>
      <c r="ER24" s="711"/>
      <c r="ES24" s="711"/>
      <c r="ET24" s="711"/>
      <c r="EU24" s="711"/>
      <c r="EV24" s="711"/>
      <c r="EW24" s="711"/>
      <c r="EX24" s="711"/>
      <c r="EY24" s="711"/>
      <c r="EZ24" s="711"/>
      <c r="FA24" s="711"/>
      <c r="FB24" s="711"/>
      <c r="FC24" s="711"/>
      <c r="FD24" s="711"/>
      <c r="FE24" s="711"/>
      <c r="FF24" s="711"/>
      <c r="FG24" s="711"/>
      <c r="FH24" s="711"/>
      <c r="FI24" s="711"/>
      <c r="FJ24" s="711"/>
    </row>
    <row r="26" spans="1:166" s="428" customFormat="1" ht="12" customHeight="1">
      <c r="A26" s="582" t="s">
        <v>545</v>
      </c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  <c r="AU26" s="582"/>
      <c r="AV26" s="582"/>
      <c r="AW26" s="582"/>
      <c r="AX26" s="582"/>
      <c r="AY26" s="582"/>
      <c r="AZ26" s="582"/>
      <c r="BA26" s="582"/>
      <c r="BB26" s="582"/>
      <c r="BC26" s="582"/>
      <c r="BD26" s="582"/>
      <c r="BE26" s="582"/>
      <c r="BF26" s="583"/>
      <c r="BG26" s="603" t="s">
        <v>464</v>
      </c>
      <c r="BH26" s="604"/>
      <c r="BI26" s="604"/>
      <c r="BJ26" s="604"/>
      <c r="BK26" s="604"/>
      <c r="BL26" s="604"/>
      <c r="BM26" s="604"/>
      <c r="BN26" s="604"/>
      <c r="BO26" s="604"/>
      <c r="BP26" s="604"/>
      <c r="BQ26" s="604"/>
      <c r="BR26" s="604"/>
      <c r="BS26" s="604"/>
      <c r="BT26" s="604"/>
      <c r="BU26" s="604"/>
      <c r="BV26" s="604"/>
      <c r="BW26" s="604"/>
      <c r="BX26" s="714" t="str">
        <f>'Лиц-1-М'!BV29</f>
        <v>22</v>
      </c>
      <c r="BY26" s="714"/>
      <c r="BZ26" s="714"/>
      <c r="CA26" s="597" t="s">
        <v>465</v>
      </c>
      <c r="CB26" s="597"/>
      <c r="CC26" s="597"/>
      <c r="CD26" s="597"/>
      <c r="CE26" s="597"/>
      <c r="CF26" s="597"/>
      <c r="CG26" s="597"/>
      <c r="CH26" s="597"/>
      <c r="CI26" s="597"/>
      <c r="CJ26" s="597"/>
      <c r="CK26" s="597"/>
      <c r="CL26" s="597"/>
      <c r="CM26" s="597"/>
      <c r="CN26" s="597"/>
      <c r="CO26" s="597"/>
      <c r="CP26" s="598"/>
      <c r="CQ26" s="603" t="s">
        <v>464</v>
      </c>
      <c r="CR26" s="604"/>
      <c r="CS26" s="604"/>
      <c r="CT26" s="604"/>
      <c r="CU26" s="604"/>
      <c r="CV26" s="604"/>
      <c r="CW26" s="604"/>
      <c r="CX26" s="604"/>
      <c r="CY26" s="604"/>
      <c r="CZ26" s="604"/>
      <c r="DA26" s="604"/>
      <c r="DB26" s="604"/>
      <c r="DC26" s="604"/>
      <c r="DD26" s="604"/>
      <c r="DE26" s="604"/>
      <c r="DF26" s="604"/>
      <c r="DG26" s="604"/>
      <c r="DH26" s="714" t="str">
        <f>'Лиц-1-М'!DB29</f>
        <v>23</v>
      </c>
      <c r="DI26" s="714"/>
      <c r="DJ26" s="714"/>
      <c r="DK26" s="597" t="s">
        <v>465</v>
      </c>
      <c r="DL26" s="597"/>
      <c r="DM26" s="597"/>
      <c r="DN26" s="597"/>
      <c r="DO26" s="597"/>
      <c r="DP26" s="597"/>
      <c r="DQ26" s="597"/>
      <c r="DR26" s="597"/>
      <c r="DS26" s="597"/>
      <c r="DT26" s="597"/>
      <c r="DU26" s="597"/>
      <c r="DV26" s="597"/>
      <c r="DW26" s="597"/>
      <c r="DX26" s="597"/>
      <c r="DY26" s="597"/>
      <c r="DZ26" s="598"/>
      <c r="EA26" s="603" t="s">
        <v>464</v>
      </c>
      <c r="EB26" s="604"/>
      <c r="EC26" s="604"/>
      <c r="ED26" s="604"/>
      <c r="EE26" s="604"/>
      <c r="EF26" s="604"/>
      <c r="EG26" s="604"/>
      <c r="EH26" s="604"/>
      <c r="EI26" s="604"/>
      <c r="EJ26" s="604"/>
      <c r="EK26" s="604"/>
      <c r="EL26" s="604"/>
      <c r="EM26" s="604"/>
      <c r="EN26" s="604"/>
      <c r="EO26" s="604"/>
      <c r="EP26" s="604"/>
      <c r="EQ26" s="604"/>
      <c r="ER26" s="714" t="str">
        <f>'Лиц-1-М'!EH29</f>
        <v>24</v>
      </c>
      <c r="ES26" s="714"/>
      <c r="ET26" s="714"/>
      <c r="EU26" s="597" t="s">
        <v>465</v>
      </c>
      <c r="EV26" s="597"/>
      <c r="EW26" s="597"/>
      <c r="EX26" s="597"/>
      <c r="EY26" s="597"/>
      <c r="EZ26" s="597"/>
      <c r="FA26" s="597"/>
      <c r="FB26" s="597"/>
      <c r="FC26" s="597"/>
      <c r="FD26" s="597"/>
      <c r="FE26" s="597"/>
      <c r="FF26" s="597"/>
      <c r="FG26" s="597"/>
      <c r="FH26" s="597"/>
      <c r="FI26" s="597"/>
      <c r="FJ26" s="597"/>
    </row>
    <row r="27" spans="1:166" s="428" customFormat="1" ht="6" customHeight="1">
      <c r="A27" s="586" t="s">
        <v>546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6"/>
      <c r="AG27" s="586"/>
      <c r="AH27" s="586"/>
      <c r="AI27" s="587"/>
      <c r="AJ27" s="585" t="s">
        <v>547</v>
      </c>
      <c r="AK27" s="586"/>
      <c r="AL27" s="586"/>
      <c r="AM27" s="586"/>
      <c r="AN27" s="586"/>
      <c r="AO27" s="586"/>
      <c r="AP27" s="586"/>
      <c r="AQ27" s="586"/>
      <c r="AR27" s="586"/>
      <c r="AS27" s="586"/>
      <c r="AT27" s="586"/>
      <c r="AU27" s="586"/>
      <c r="AV27" s="586"/>
      <c r="AW27" s="586"/>
      <c r="AX27" s="586"/>
      <c r="AY27" s="586"/>
      <c r="AZ27" s="586"/>
      <c r="BA27" s="586"/>
      <c r="BB27" s="586"/>
      <c r="BC27" s="586"/>
      <c r="BD27" s="586"/>
      <c r="BE27" s="586"/>
      <c r="BF27" s="587"/>
      <c r="BG27" s="712"/>
      <c r="BH27" s="713"/>
      <c r="BI27" s="713"/>
      <c r="BJ27" s="713"/>
      <c r="BK27" s="713"/>
      <c r="BL27" s="713"/>
      <c r="BM27" s="713"/>
      <c r="BN27" s="713"/>
      <c r="BO27" s="713"/>
      <c r="BP27" s="713"/>
      <c r="BQ27" s="713"/>
      <c r="BR27" s="713"/>
      <c r="BS27" s="713"/>
      <c r="BT27" s="713"/>
      <c r="BU27" s="713"/>
      <c r="BV27" s="713"/>
      <c r="BW27" s="713"/>
      <c r="BX27" s="715"/>
      <c r="BY27" s="715"/>
      <c r="BZ27" s="715"/>
      <c r="CA27" s="716"/>
      <c r="CB27" s="716"/>
      <c r="CC27" s="716"/>
      <c r="CD27" s="716"/>
      <c r="CE27" s="716"/>
      <c r="CF27" s="716"/>
      <c r="CG27" s="716"/>
      <c r="CH27" s="716"/>
      <c r="CI27" s="716"/>
      <c r="CJ27" s="716"/>
      <c r="CK27" s="716"/>
      <c r="CL27" s="716"/>
      <c r="CM27" s="716"/>
      <c r="CN27" s="716"/>
      <c r="CO27" s="716"/>
      <c r="CP27" s="717"/>
      <c r="CQ27" s="712"/>
      <c r="CR27" s="713"/>
      <c r="CS27" s="713"/>
      <c r="CT27" s="713"/>
      <c r="CU27" s="713"/>
      <c r="CV27" s="713"/>
      <c r="CW27" s="713"/>
      <c r="CX27" s="713"/>
      <c r="CY27" s="713"/>
      <c r="CZ27" s="713"/>
      <c r="DA27" s="713"/>
      <c r="DB27" s="713"/>
      <c r="DC27" s="713"/>
      <c r="DD27" s="713"/>
      <c r="DE27" s="713"/>
      <c r="DF27" s="713"/>
      <c r="DG27" s="713"/>
      <c r="DH27" s="715"/>
      <c r="DI27" s="715"/>
      <c r="DJ27" s="715"/>
      <c r="DK27" s="716"/>
      <c r="DL27" s="716"/>
      <c r="DM27" s="716"/>
      <c r="DN27" s="716"/>
      <c r="DO27" s="716"/>
      <c r="DP27" s="716"/>
      <c r="DQ27" s="716"/>
      <c r="DR27" s="716"/>
      <c r="DS27" s="716"/>
      <c r="DT27" s="716"/>
      <c r="DU27" s="716"/>
      <c r="DV27" s="716"/>
      <c r="DW27" s="716"/>
      <c r="DX27" s="716"/>
      <c r="DY27" s="716"/>
      <c r="DZ27" s="717"/>
      <c r="EA27" s="712"/>
      <c r="EB27" s="713"/>
      <c r="EC27" s="713"/>
      <c r="ED27" s="713"/>
      <c r="EE27" s="713"/>
      <c r="EF27" s="713"/>
      <c r="EG27" s="713"/>
      <c r="EH27" s="713"/>
      <c r="EI27" s="713"/>
      <c r="EJ27" s="713"/>
      <c r="EK27" s="713"/>
      <c r="EL27" s="713"/>
      <c r="EM27" s="713"/>
      <c r="EN27" s="713"/>
      <c r="EO27" s="713"/>
      <c r="EP27" s="713"/>
      <c r="EQ27" s="713"/>
      <c r="ER27" s="715"/>
      <c r="ES27" s="715"/>
      <c r="ET27" s="715"/>
      <c r="EU27" s="716"/>
      <c r="EV27" s="716"/>
      <c r="EW27" s="716"/>
      <c r="EX27" s="716"/>
      <c r="EY27" s="716"/>
      <c r="EZ27" s="716"/>
      <c r="FA27" s="716"/>
      <c r="FB27" s="716"/>
      <c r="FC27" s="716"/>
      <c r="FD27" s="716"/>
      <c r="FE27" s="716"/>
      <c r="FF27" s="716"/>
      <c r="FG27" s="716"/>
      <c r="FH27" s="716"/>
      <c r="FI27" s="716"/>
      <c r="FJ27" s="716"/>
    </row>
    <row r="28" spans="1:166" s="428" customFormat="1" ht="18" customHeight="1">
      <c r="A28" s="592"/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2"/>
      <c r="AG28" s="592"/>
      <c r="AH28" s="592"/>
      <c r="AI28" s="593"/>
      <c r="AJ28" s="591"/>
      <c r="AK28" s="592"/>
      <c r="AL28" s="592"/>
      <c r="AM28" s="592"/>
      <c r="AN28" s="592"/>
      <c r="AO28" s="592"/>
      <c r="AP28" s="592"/>
      <c r="AQ28" s="592"/>
      <c r="AR28" s="592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92"/>
      <c r="BF28" s="593"/>
      <c r="BG28" s="599" t="s">
        <v>466</v>
      </c>
      <c r="BH28" s="600"/>
      <c r="BI28" s="600"/>
      <c r="BJ28" s="600"/>
      <c r="BK28" s="600"/>
      <c r="BL28" s="600"/>
      <c r="BM28" s="600"/>
      <c r="BN28" s="600"/>
      <c r="BO28" s="600"/>
      <c r="BP28" s="600"/>
      <c r="BQ28" s="600"/>
      <c r="BR28" s="600"/>
      <c r="BS28" s="600"/>
      <c r="BT28" s="600"/>
      <c r="BU28" s="600"/>
      <c r="BV28" s="600"/>
      <c r="BW28" s="600"/>
      <c r="BX28" s="600"/>
      <c r="BY28" s="600"/>
      <c r="BZ28" s="600"/>
      <c r="CA28" s="600"/>
      <c r="CB28" s="600"/>
      <c r="CC28" s="600"/>
      <c r="CD28" s="600"/>
      <c r="CE28" s="600"/>
      <c r="CF28" s="600"/>
      <c r="CG28" s="600"/>
      <c r="CH28" s="600"/>
      <c r="CI28" s="600"/>
      <c r="CJ28" s="600"/>
      <c r="CK28" s="600"/>
      <c r="CL28" s="600"/>
      <c r="CM28" s="600"/>
      <c r="CN28" s="600"/>
      <c r="CO28" s="600"/>
      <c r="CP28" s="600"/>
      <c r="CQ28" s="599" t="s">
        <v>467</v>
      </c>
      <c r="CR28" s="600"/>
      <c r="CS28" s="600"/>
      <c r="CT28" s="600"/>
      <c r="CU28" s="600"/>
      <c r="CV28" s="600"/>
      <c r="CW28" s="600"/>
      <c r="CX28" s="600"/>
      <c r="CY28" s="600"/>
      <c r="CZ28" s="600"/>
      <c r="DA28" s="600"/>
      <c r="DB28" s="600"/>
      <c r="DC28" s="600"/>
      <c r="DD28" s="600"/>
      <c r="DE28" s="600"/>
      <c r="DF28" s="600"/>
      <c r="DG28" s="600"/>
      <c r="DH28" s="600"/>
      <c r="DI28" s="600"/>
      <c r="DJ28" s="600"/>
      <c r="DK28" s="600"/>
      <c r="DL28" s="600"/>
      <c r="DM28" s="600"/>
      <c r="DN28" s="600"/>
      <c r="DO28" s="600"/>
      <c r="DP28" s="600"/>
      <c r="DQ28" s="600"/>
      <c r="DR28" s="600"/>
      <c r="DS28" s="600"/>
      <c r="DT28" s="600"/>
      <c r="DU28" s="600"/>
      <c r="DV28" s="600"/>
      <c r="DW28" s="600"/>
      <c r="DX28" s="600"/>
      <c r="DY28" s="600"/>
      <c r="DZ28" s="601"/>
      <c r="EA28" s="600" t="s">
        <v>468</v>
      </c>
      <c r="EB28" s="600"/>
      <c r="EC28" s="600"/>
      <c r="ED28" s="600"/>
      <c r="EE28" s="600"/>
      <c r="EF28" s="600"/>
      <c r="EG28" s="600"/>
      <c r="EH28" s="600"/>
      <c r="EI28" s="600"/>
      <c r="EJ28" s="600"/>
      <c r="EK28" s="600"/>
      <c r="EL28" s="600"/>
      <c r="EM28" s="600"/>
      <c r="EN28" s="600"/>
      <c r="EO28" s="600"/>
      <c r="EP28" s="600"/>
      <c r="EQ28" s="600"/>
      <c r="ER28" s="600"/>
      <c r="ES28" s="600"/>
      <c r="ET28" s="600"/>
      <c r="EU28" s="600"/>
      <c r="EV28" s="600"/>
      <c r="EW28" s="600"/>
      <c r="EX28" s="600"/>
      <c r="EY28" s="600"/>
      <c r="EZ28" s="600"/>
      <c r="FA28" s="600"/>
      <c r="FB28" s="600"/>
      <c r="FC28" s="600"/>
      <c r="FD28" s="600"/>
      <c r="FE28" s="600"/>
      <c r="FF28" s="600"/>
      <c r="FG28" s="600"/>
      <c r="FH28" s="600"/>
      <c r="FI28" s="600"/>
      <c r="FJ28" s="600"/>
    </row>
    <row r="29" spans="1:166" s="428" customFormat="1" ht="13.5" customHeight="1" thickBot="1">
      <c r="A29" s="580">
        <v>1</v>
      </c>
      <c r="B29" s="580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1"/>
      <c r="AJ29" s="579">
        <v>2</v>
      </c>
      <c r="AK29" s="580"/>
      <c r="AL29" s="580"/>
      <c r="AM29" s="580"/>
      <c r="AN29" s="580"/>
      <c r="AO29" s="580"/>
      <c r="AP29" s="580"/>
      <c r="AQ29" s="580"/>
      <c r="AR29" s="580"/>
      <c r="AS29" s="580"/>
      <c r="AT29" s="580"/>
      <c r="AU29" s="580"/>
      <c r="AV29" s="580"/>
      <c r="AW29" s="580"/>
      <c r="AX29" s="580"/>
      <c r="AY29" s="580"/>
      <c r="AZ29" s="580"/>
      <c r="BA29" s="580"/>
      <c r="BB29" s="580"/>
      <c r="BC29" s="580"/>
      <c r="BD29" s="580"/>
      <c r="BE29" s="580"/>
      <c r="BF29" s="581"/>
      <c r="BG29" s="579">
        <v>3</v>
      </c>
      <c r="BH29" s="580"/>
      <c r="BI29" s="580"/>
      <c r="BJ29" s="580"/>
      <c r="BK29" s="580"/>
      <c r="BL29" s="580"/>
      <c r="BM29" s="580"/>
      <c r="BN29" s="580"/>
      <c r="BO29" s="580"/>
      <c r="BP29" s="580"/>
      <c r="BQ29" s="580"/>
      <c r="BR29" s="580"/>
      <c r="BS29" s="580"/>
      <c r="BT29" s="580"/>
      <c r="BU29" s="580"/>
      <c r="BV29" s="580"/>
      <c r="BW29" s="580"/>
      <c r="BX29" s="580"/>
      <c r="BY29" s="580"/>
      <c r="BZ29" s="580"/>
      <c r="CA29" s="580"/>
      <c r="CB29" s="580"/>
      <c r="CC29" s="580"/>
      <c r="CD29" s="580"/>
      <c r="CE29" s="580"/>
      <c r="CF29" s="580"/>
      <c r="CG29" s="580"/>
      <c r="CH29" s="580"/>
      <c r="CI29" s="580"/>
      <c r="CJ29" s="580"/>
      <c r="CK29" s="580"/>
      <c r="CL29" s="580"/>
      <c r="CM29" s="580"/>
      <c r="CN29" s="580"/>
      <c r="CO29" s="580"/>
      <c r="CP29" s="581"/>
      <c r="CQ29" s="579">
        <v>4</v>
      </c>
      <c r="CR29" s="580"/>
      <c r="CS29" s="580"/>
      <c r="CT29" s="580"/>
      <c r="CU29" s="580"/>
      <c r="CV29" s="580"/>
      <c r="CW29" s="580"/>
      <c r="CX29" s="580"/>
      <c r="CY29" s="580"/>
      <c r="CZ29" s="580"/>
      <c r="DA29" s="580"/>
      <c r="DB29" s="580"/>
      <c r="DC29" s="580"/>
      <c r="DD29" s="580"/>
      <c r="DE29" s="580"/>
      <c r="DF29" s="580"/>
      <c r="DG29" s="580"/>
      <c r="DH29" s="580"/>
      <c r="DI29" s="580"/>
      <c r="DJ29" s="580"/>
      <c r="DK29" s="580"/>
      <c r="DL29" s="580"/>
      <c r="DM29" s="580"/>
      <c r="DN29" s="580"/>
      <c r="DO29" s="580"/>
      <c r="DP29" s="580"/>
      <c r="DQ29" s="580"/>
      <c r="DR29" s="580"/>
      <c r="DS29" s="580"/>
      <c r="DT29" s="580"/>
      <c r="DU29" s="580"/>
      <c r="DV29" s="580"/>
      <c r="DW29" s="580"/>
      <c r="DX29" s="580"/>
      <c r="DY29" s="580"/>
      <c r="DZ29" s="581"/>
      <c r="EA29" s="579">
        <v>5</v>
      </c>
      <c r="EB29" s="580"/>
      <c r="EC29" s="580"/>
      <c r="ED29" s="580"/>
      <c r="EE29" s="580"/>
      <c r="EF29" s="580"/>
      <c r="EG29" s="580"/>
      <c r="EH29" s="580"/>
      <c r="EI29" s="580"/>
      <c r="EJ29" s="580"/>
      <c r="EK29" s="580"/>
      <c r="EL29" s="580"/>
      <c r="EM29" s="580"/>
      <c r="EN29" s="580"/>
      <c r="EO29" s="580"/>
      <c r="EP29" s="580"/>
      <c r="EQ29" s="580"/>
      <c r="ER29" s="580"/>
      <c r="ES29" s="580"/>
      <c r="ET29" s="580"/>
      <c r="EU29" s="580"/>
      <c r="EV29" s="580"/>
      <c r="EW29" s="580"/>
      <c r="EX29" s="580"/>
      <c r="EY29" s="580"/>
      <c r="EZ29" s="580"/>
      <c r="FA29" s="580"/>
      <c r="FB29" s="580"/>
      <c r="FC29" s="580"/>
      <c r="FD29" s="580"/>
      <c r="FE29" s="580"/>
      <c r="FF29" s="580"/>
      <c r="FG29" s="580"/>
      <c r="FH29" s="580"/>
      <c r="FI29" s="580"/>
      <c r="FJ29" s="580"/>
    </row>
    <row r="30" spans="1:166" s="429" customFormat="1" ht="12.75" customHeight="1">
      <c r="A30" s="736"/>
      <c r="B30" s="737"/>
      <c r="C30" s="737"/>
      <c r="D30" s="737"/>
      <c r="E30" s="737"/>
      <c r="F30" s="737"/>
      <c r="G30" s="737"/>
      <c r="H30" s="737"/>
      <c r="I30" s="737"/>
      <c r="J30" s="737"/>
      <c r="K30" s="737"/>
      <c r="L30" s="737"/>
      <c r="M30" s="737"/>
      <c r="N30" s="737"/>
      <c r="O30" s="737"/>
      <c r="P30" s="737"/>
      <c r="Q30" s="737"/>
      <c r="R30" s="737"/>
      <c r="S30" s="737"/>
      <c r="T30" s="737"/>
      <c r="U30" s="737"/>
      <c r="V30" s="737"/>
      <c r="W30" s="737"/>
      <c r="X30" s="737"/>
      <c r="Y30" s="737"/>
      <c r="Z30" s="737"/>
      <c r="AA30" s="737"/>
      <c r="AB30" s="737"/>
      <c r="AC30" s="737"/>
      <c r="AD30" s="737"/>
      <c r="AE30" s="737"/>
      <c r="AF30" s="737"/>
      <c r="AG30" s="737"/>
      <c r="AH30" s="737"/>
      <c r="AI30" s="737"/>
      <c r="AJ30" s="542"/>
      <c r="AK30" s="542"/>
      <c r="AL30" s="542"/>
      <c r="AM30" s="542"/>
      <c r="AN30" s="542"/>
      <c r="AO30" s="542"/>
      <c r="AP30" s="542"/>
      <c r="AQ30" s="542"/>
      <c r="AR30" s="542"/>
      <c r="AS30" s="542"/>
      <c r="AT30" s="542"/>
      <c r="AU30" s="542"/>
      <c r="AV30" s="542"/>
      <c r="AW30" s="542"/>
      <c r="AX30" s="542"/>
      <c r="AY30" s="542"/>
      <c r="AZ30" s="542"/>
      <c r="BA30" s="542"/>
      <c r="BB30" s="542"/>
      <c r="BC30" s="542"/>
      <c r="BD30" s="542"/>
      <c r="BE30" s="542"/>
      <c r="BF30" s="542"/>
      <c r="BG30" s="617"/>
      <c r="BH30" s="618"/>
      <c r="BI30" s="618"/>
      <c r="BJ30" s="618"/>
      <c r="BK30" s="618"/>
      <c r="BL30" s="618"/>
      <c r="BM30" s="618"/>
      <c r="BN30" s="618"/>
      <c r="BO30" s="618"/>
      <c r="BP30" s="618"/>
      <c r="BQ30" s="618"/>
      <c r="BR30" s="618"/>
      <c r="BS30" s="618"/>
      <c r="BT30" s="618"/>
      <c r="BU30" s="618"/>
      <c r="BV30" s="618"/>
      <c r="BW30" s="618"/>
      <c r="BX30" s="618"/>
      <c r="BY30" s="618"/>
      <c r="BZ30" s="618"/>
      <c r="CA30" s="618"/>
      <c r="CB30" s="618"/>
      <c r="CC30" s="618"/>
      <c r="CD30" s="618"/>
      <c r="CE30" s="618"/>
      <c r="CF30" s="618"/>
      <c r="CG30" s="618"/>
      <c r="CH30" s="618"/>
      <c r="CI30" s="618"/>
      <c r="CJ30" s="618"/>
      <c r="CK30" s="618"/>
      <c r="CL30" s="618"/>
      <c r="CM30" s="618"/>
      <c r="CN30" s="618"/>
      <c r="CO30" s="618"/>
      <c r="CP30" s="619"/>
      <c r="CQ30" s="617"/>
      <c r="CR30" s="618"/>
      <c r="CS30" s="618"/>
      <c r="CT30" s="618"/>
      <c r="CU30" s="618"/>
      <c r="CV30" s="618"/>
      <c r="CW30" s="618"/>
      <c r="CX30" s="618"/>
      <c r="CY30" s="618"/>
      <c r="CZ30" s="618"/>
      <c r="DA30" s="618"/>
      <c r="DB30" s="618"/>
      <c r="DC30" s="618"/>
      <c r="DD30" s="618"/>
      <c r="DE30" s="618"/>
      <c r="DF30" s="618"/>
      <c r="DG30" s="618"/>
      <c r="DH30" s="618"/>
      <c r="DI30" s="618"/>
      <c r="DJ30" s="618"/>
      <c r="DK30" s="618"/>
      <c r="DL30" s="618"/>
      <c r="DM30" s="618"/>
      <c r="DN30" s="618"/>
      <c r="DO30" s="618"/>
      <c r="DP30" s="618"/>
      <c r="DQ30" s="618"/>
      <c r="DR30" s="618"/>
      <c r="DS30" s="618"/>
      <c r="DT30" s="618"/>
      <c r="DU30" s="618"/>
      <c r="DV30" s="618"/>
      <c r="DW30" s="618"/>
      <c r="DX30" s="618"/>
      <c r="DY30" s="618"/>
      <c r="DZ30" s="619"/>
      <c r="EA30" s="617"/>
      <c r="EB30" s="618"/>
      <c r="EC30" s="618"/>
      <c r="ED30" s="618"/>
      <c r="EE30" s="618"/>
      <c r="EF30" s="618"/>
      <c r="EG30" s="618"/>
      <c r="EH30" s="618"/>
      <c r="EI30" s="618"/>
      <c r="EJ30" s="618"/>
      <c r="EK30" s="618"/>
      <c r="EL30" s="618"/>
      <c r="EM30" s="618"/>
      <c r="EN30" s="618"/>
      <c r="EO30" s="618"/>
      <c r="EP30" s="618"/>
      <c r="EQ30" s="618"/>
      <c r="ER30" s="618"/>
      <c r="ES30" s="618"/>
      <c r="ET30" s="618"/>
      <c r="EU30" s="618"/>
      <c r="EV30" s="618"/>
      <c r="EW30" s="618"/>
      <c r="EX30" s="618"/>
      <c r="EY30" s="618"/>
      <c r="EZ30" s="618"/>
      <c r="FA30" s="618"/>
      <c r="FB30" s="618"/>
      <c r="FC30" s="618"/>
      <c r="FD30" s="618"/>
      <c r="FE30" s="618"/>
      <c r="FF30" s="618"/>
      <c r="FG30" s="618"/>
      <c r="FH30" s="618"/>
      <c r="FI30" s="618"/>
      <c r="FJ30" s="734"/>
    </row>
    <row r="31" spans="1:166" s="429" customFormat="1" ht="12.75" customHeight="1" thickBot="1">
      <c r="A31" s="738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739"/>
      <c r="Y31" s="739"/>
      <c r="Z31" s="739"/>
      <c r="AA31" s="739"/>
      <c r="AB31" s="739"/>
      <c r="AC31" s="739"/>
      <c r="AD31" s="739"/>
      <c r="AE31" s="739"/>
      <c r="AF31" s="739"/>
      <c r="AG31" s="739"/>
      <c r="AH31" s="739"/>
      <c r="AI31" s="739"/>
      <c r="AJ31" s="688"/>
      <c r="AK31" s="688"/>
      <c r="AL31" s="688"/>
      <c r="AM31" s="688"/>
      <c r="AN31" s="688"/>
      <c r="AO31" s="688"/>
      <c r="AP31" s="688"/>
      <c r="AQ31" s="688"/>
      <c r="AR31" s="688"/>
      <c r="AS31" s="688"/>
      <c r="AT31" s="688"/>
      <c r="AU31" s="688"/>
      <c r="AV31" s="688"/>
      <c r="AW31" s="688"/>
      <c r="AX31" s="688"/>
      <c r="AY31" s="688"/>
      <c r="AZ31" s="688"/>
      <c r="BA31" s="688"/>
      <c r="BB31" s="688"/>
      <c r="BC31" s="688"/>
      <c r="BD31" s="688"/>
      <c r="BE31" s="688"/>
      <c r="BF31" s="688"/>
      <c r="BG31" s="579"/>
      <c r="BH31" s="580"/>
      <c r="BI31" s="580"/>
      <c r="BJ31" s="580"/>
      <c r="BK31" s="580"/>
      <c r="BL31" s="580"/>
      <c r="BM31" s="580"/>
      <c r="BN31" s="580"/>
      <c r="BO31" s="580"/>
      <c r="BP31" s="580"/>
      <c r="BQ31" s="580"/>
      <c r="BR31" s="580"/>
      <c r="BS31" s="580"/>
      <c r="BT31" s="580"/>
      <c r="BU31" s="580"/>
      <c r="BV31" s="580"/>
      <c r="BW31" s="580"/>
      <c r="BX31" s="580"/>
      <c r="BY31" s="580"/>
      <c r="BZ31" s="580"/>
      <c r="CA31" s="580"/>
      <c r="CB31" s="580"/>
      <c r="CC31" s="580"/>
      <c r="CD31" s="580"/>
      <c r="CE31" s="580"/>
      <c r="CF31" s="580"/>
      <c r="CG31" s="580"/>
      <c r="CH31" s="580"/>
      <c r="CI31" s="580"/>
      <c r="CJ31" s="580"/>
      <c r="CK31" s="580"/>
      <c r="CL31" s="580"/>
      <c r="CM31" s="580"/>
      <c r="CN31" s="580"/>
      <c r="CO31" s="580"/>
      <c r="CP31" s="581"/>
      <c r="CQ31" s="579"/>
      <c r="CR31" s="580"/>
      <c r="CS31" s="580"/>
      <c r="CT31" s="580"/>
      <c r="CU31" s="580"/>
      <c r="CV31" s="580"/>
      <c r="CW31" s="580"/>
      <c r="CX31" s="580"/>
      <c r="CY31" s="580"/>
      <c r="CZ31" s="580"/>
      <c r="DA31" s="580"/>
      <c r="DB31" s="580"/>
      <c r="DC31" s="580"/>
      <c r="DD31" s="580"/>
      <c r="DE31" s="580"/>
      <c r="DF31" s="580"/>
      <c r="DG31" s="580"/>
      <c r="DH31" s="580"/>
      <c r="DI31" s="580"/>
      <c r="DJ31" s="580"/>
      <c r="DK31" s="580"/>
      <c r="DL31" s="580"/>
      <c r="DM31" s="580"/>
      <c r="DN31" s="580"/>
      <c r="DO31" s="580"/>
      <c r="DP31" s="580"/>
      <c r="DQ31" s="580"/>
      <c r="DR31" s="580"/>
      <c r="DS31" s="580"/>
      <c r="DT31" s="580"/>
      <c r="DU31" s="580"/>
      <c r="DV31" s="580"/>
      <c r="DW31" s="580"/>
      <c r="DX31" s="580"/>
      <c r="DY31" s="580"/>
      <c r="DZ31" s="581"/>
      <c r="EA31" s="579"/>
      <c r="EB31" s="580"/>
      <c r="EC31" s="580"/>
      <c r="ED31" s="580"/>
      <c r="EE31" s="580"/>
      <c r="EF31" s="580"/>
      <c r="EG31" s="580"/>
      <c r="EH31" s="580"/>
      <c r="EI31" s="580"/>
      <c r="EJ31" s="580"/>
      <c r="EK31" s="580"/>
      <c r="EL31" s="580"/>
      <c r="EM31" s="580"/>
      <c r="EN31" s="580"/>
      <c r="EO31" s="580"/>
      <c r="EP31" s="580"/>
      <c r="EQ31" s="580"/>
      <c r="ER31" s="580"/>
      <c r="ES31" s="580"/>
      <c r="ET31" s="580"/>
      <c r="EU31" s="580"/>
      <c r="EV31" s="580"/>
      <c r="EW31" s="580"/>
      <c r="EX31" s="580"/>
      <c r="EY31" s="580"/>
      <c r="EZ31" s="580"/>
      <c r="FA31" s="580"/>
      <c r="FB31" s="580"/>
      <c r="FC31" s="580"/>
      <c r="FD31" s="580"/>
      <c r="FE31" s="580"/>
      <c r="FF31" s="580"/>
      <c r="FG31" s="580"/>
      <c r="FH31" s="580"/>
      <c r="FI31" s="580"/>
      <c r="FJ31" s="735"/>
    </row>
    <row r="33" ht="12">
      <c r="A33" s="411" t="s">
        <v>151</v>
      </c>
    </row>
    <row r="34" spans="1:116" ht="12">
      <c r="A34" s="411" t="s">
        <v>152</v>
      </c>
      <c r="AD34" s="433"/>
      <c r="AE34" s="433"/>
      <c r="AF34" s="677" t="s">
        <v>555</v>
      </c>
      <c r="AG34" s="677"/>
      <c r="AH34" s="677"/>
      <c r="AI34" s="677"/>
      <c r="AJ34" s="677"/>
      <c r="AK34" s="677"/>
      <c r="AL34" s="677"/>
      <c r="AM34" s="677"/>
      <c r="AN34" s="677"/>
      <c r="AO34" s="677"/>
      <c r="AP34" s="677"/>
      <c r="AQ34" s="677"/>
      <c r="AR34" s="677"/>
      <c r="AS34" s="677"/>
      <c r="AT34" s="677"/>
      <c r="AU34" s="677"/>
      <c r="AV34" s="677"/>
      <c r="AW34" s="677"/>
      <c r="AX34" s="677"/>
      <c r="AY34" s="677"/>
      <c r="AZ34" s="677"/>
      <c r="BA34" s="677"/>
      <c r="BB34" s="677"/>
      <c r="BC34" s="677"/>
      <c r="BD34" s="677"/>
      <c r="BE34" s="677"/>
      <c r="BF34" s="677"/>
      <c r="BG34" s="677"/>
      <c r="BH34" s="677"/>
      <c r="BI34" s="677"/>
      <c r="BJ34" s="677"/>
      <c r="BK34" s="677"/>
      <c r="BL34" s="677"/>
      <c r="BM34" s="677"/>
      <c r="BN34" s="677"/>
      <c r="BO34" s="677"/>
      <c r="BP34" s="677"/>
      <c r="BQ34" s="677"/>
      <c r="BS34" s="677"/>
      <c r="BT34" s="677"/>
      <c r="BU34" s="677"/>
      <c r="BV34" s="677"/>
      <c r="BW34" s="677"/>
      <c r="BX34" s="677"/>
      <c r="BY34" s="677"/>
      <c r="BZ34" s="677"/>
      <c r="CA34" s="677"/>
      <c r="CB34" s="677"/>
      <c r="CC34" s="677"/>
      <c r="CD34" s="677"/>
      <c r="CE34" s="677"/>
      <c r="CF34" s="677"/>
      <c r="CG34" s="677"/>
      <c r="CI34" s="677" t="s">
        <v>400</v>
      </c>
      <c r="CJ34" s="677"/>
      <c r="CK34" s="677"/>
      <c r="CL34" s="677"/>
      <c r="CM34" s="677"/>
      <c r="CN34" s="677"/>
      <c r="CO34" s="677"/>
      <c r="CP34" s="677"/>
      <c r="CQ34" s="677"/>
      <c r="CR34" s="677"/>
      <c r="CS34" s="677"/>
      <c r="CT34" s="677"/>
      <c r="CU34" s="677"/>
      <c r="CV34" s="677"/>
      <c r="CW34" s="677"/>
      <c r="CX34" s="677"/>
      <c r="CY34" s="677"/>
      <c r="CZ34" s="677"/>
      <c r="DA34" s="677"/>
      <c r="DB34" s="677"/>
      <c r="DC34" s="677"/>
      <c r="DD34" s="677"/>
      <c r="DE34" s="677"/>
      <c r="DF34" s="677"/>
      <c r="DG34" s="677"/>
      <c r="DH34" s="677"/>
      <c r="DI34" s="677"/>
      <c r="DJ34" s="677"/>
      <c r="DK34" s="677"/>
      <c r="DL34" s="677"/>
    </row>
    <row r="35" spans="32:116" s="434" customFormat="1" ht="10.5">
      <c r="AF35" s="678" t="s">
        <v>535</v>
      </c>
      <c r="AG35" s="678"/>
      <c r="AH35" s="678"/>
      <c r="AI35" s="678"/>
      <c r="AJ35" s="678"/>
      <c r="AK35" s="678"/>
      <c r="AL35" s="678"/>
      <c r="AM35" s="678"/>
      <c r="AN35" s="678"/>
      <c r="AO35" s="678"/>
      <c r="AP35" s="678"/>
      <c r="AQ35" s="678"/>
      <c r="AR35" s="678"/>
      <c r="AS35" s="678"/>
      <c r="AT35" s="678"/>
      <c r="AU35" s="678"/>
      <c r="AV35" s="678"/>
      <c r="AW35" s="678"/>
      <c r="AX35" s="678"/>
      <c r="AY35" s="678"/>
      <c r="AZ35" s="678"/>
      <c r="BA35" s="678"/>
      <c r="BB35" s="678"/>
      <c r="BC35" s="678"/>
      <c r="BD35" s="678"/>
      <c r="BE35" s="678"/>
      <c r="BF35" s="678"/>
      <c r="BG35" s="678"/>
      <c r="BH35" s="678"/>
      <c r="BI35" s="678"/>
      <c r="BJ35" s="678"/>
      <c r="BK35" s="678"/>
      <c r="BL35" s="678"/>
      <c r="BM35" s="678"/>
      <c r="BN35" s="678"/>
      <c r="BO35" s="678"/>
      <c r="BP35" s="678"/>
      <c r="BQ35" s="678"/>
      <c r="BS35" s="678" t="s">
        <v>161</v>
      </c>
      <c r="BT35" s="678"/>
      <c r="BU35" s="678"/>
      <c r="BV35" s="678"/>
      <c r="BW35" s="678"/>
      <c r="BX35" s="678"/>
      <c r="BY35" s="678"/>
      <c r="BZ35" s="678"/>
      <c r="CA35" s="678"/>
      <c r="CB35" s="678"/>
      <c r="CC35" s="678"/>
      <c r="CD35" s="678"/>
      <c r="CE35" s="678"/>
      <c r="CF35" s="678"/>
      <c r="CG35" s="678"/>
      <c r="CI35" s="678" t="s">
        <v>536</v>
      </c>
      <c r="CJ35" s="678"/>
      <c r="CK35" s="678"/>
      <c r="CL35" s="678"/>
      <c r="CM35" s="678"/>
      <c r="CN35" s="678"/>
      <c r="CO35" s="678"/>
      <c r="CP35" s="678"/>
      <c r="CQ35" s="678"/>
      <c r="CR35" s="678"/>
      <c r="CS35" s="678"/>
      <c r="CT35" s="678"/>
      <c r="CU35" s="678"/>
      <c r="CV35" s="678"/>
      <c r="CW35" s="678"/>
      <c r="CX35" s="678"/>
      <c r="CY35" s="678"/>
      <c r="CZ35" s="678"/>
      <c r="DA35" s="678"/>
      <c r="DB35" s="678"/>
      <c r="DC35" s="678"/>
      <c r="DD35" s="678"/>
      <c r="DE35" s="678"/>
      <c r="DF35" s="678"/>
      <c r="DG35" s="678"/>
      <c r="DH35" s="678"/>
      <c r="DI35" s="678"/>
      <c r="DJ35" s="678"/>
      <c r="DK35" s="678"/>
      <c r="DL35" s="678"/>
    </row>
    <row r="37" spans="1:126" ht="12">
      <c r="A37" s="411" t="s">
        <v>537</v>
      </c>
      <c r="AF37" s="677" t="s">
        <v>538</v>
      </c>
      <c r="AG37" s="677"/>
      <c r="AH37" s="677"/>
      <c r="AI37" s="677"/>
      <c r="AJ37" s="677"/>
      <c r="AK37" s="677"/>
      <c r="AL37" s="677"/>
      <c r="AM37" s="677"/>
      <c r="AN37" s="677"/>
      <c r="AO37" s="677"/>
      <c r="AP37" s="677"/>
      <c r="AQ37" s="677"/>
      <c r="AR37" s="677"/>
      <c r="AS37" s="677"/>
      <c r="AT37" s="677"/>
      <c r="AU37" s="677"/>
      <c r="AV37" s="677"/>
      <c r="AW37" s="677"/>
      <c r="AX37" s="677"/>
      <c r="AY37" s="677"/>
      <c r="AZ37" s="677"/>
      <c r="BA37" s="677"/>
      <c r="BB37" s="677"/>
      <c r="BC37" s="677"/>
      <c r="BD37" s="677"/>
      <c r="BE37" s="677"/>
      <c r="BF37" s="677"/>
      <c r="BG37" s="677"/>
      <c r="BH37" s="677"/>
      <c r="BI37" s="677"/>
      <c r="BJ37" s="677"/>
      <c r="BK37" s="677"/>
      <c r="BL37" s="677"/>
      <c r="BM37" s="677"/>
      <c r="BN37" s="677"/>
      <c r="BO37" s="677"/>
      <c r="BP37" s="677"/>
      <c r="BQ37" s="677"/>
      <c r="BS37" s="677" t="s">
        <v>644</v>
      </c>
      <c r="BT37" s="677"/>
      <c r="BU37" s="677"/>
      <c r="BV37" s="677"/>
      <c r="BW37" s="677"/>
      <c r="BX37" s="677"/>
      <c r="BY37" s="677"/>
      <c r="BZ37" s="677"/>
      <c r="CA37" s="677"/>
      <c r="CB37" s="677"/>
      <c r="CC37" s="677"/>
      <c r="CD37" s="677"/>
      <c r="CE37" s="677"/>
      <c r="CF37" s="677"/>
      <c r="CG37" s="677"/>
      <c r="CH37" s="677"/>
      <c r="CI37" s="677"/>
      <c r="CJ37" s="677"/>
      <c r="CK37" s="677"/>
      <c r="CL37" s="677"/>
      <c r="CM37" s="677"/>
      <c r="CN37" s="677"/>
      <c r="CO37" s="677"/>
      <c r="CP37" s="677"/>
      <c r="CQ37" s="677"/>
      <c r="CR37" s="677"/>
      <c r="CS37" s="677"/>
      <c r="CT37" s="677"/>
      <c r="CU37" s="677"/>
      <c r="CV37" s="677"/>
      <c r="CX37" s="684" t="s">
        <v>418</v>
      </c>
      <c r="CY37" s="684"/>
      <c r="CZ37" s="684"/>
      <c r="DA37" s="684"/>
      <c r="DB37" s="684"/>
      <c r="DC37" s="684"/>
      <c r="DD37" s="684"/>
      <c r="DE37" s="684"/>
      <c r="DF37" s="684"/>
      <c r="DG37" s="684"/>
      <c r="DH37" s="684"/>
      <c r="DI37" s="684"/>
      <c r="DJ37" s="684"/>
      <c r="DK37" s="684"/>
      <c r="DL37" s="684"/>
      <c r="DM37" s="684"/>
      <c r="DN37" s="684"/>
      <c r="DO37" s="684"/>
      <c r="DP37" s="684"/>
      <c r="DQ37" s="684"/>
      <c r="DR37" s="684"/>
      <c r="DS37" s="684"/>
      <c r="DT37" s="684"/>
      <c r="DU37" s="684"/>
      <c r="DV37" s="684"/>
    </row>
    <row r="38" spans="32:126" s="434" customFormat="1" ht="10.5">
      <c r="AF38" s="678" t="s">
        <v>535</v>
      </c>
      <c r="AG38" s="678"/>
      <c r="AH38" s="678"/>
      <c r="AI38" s="678"/>
      <c r="AJ38" s="678"/>
      <c r="AK38" s="678"/>
      <c r="AL38" s="678"/>
      <c r="AM38" s="678"/>
      <c r="AN38" s="678"/>
      <c r="AO38" s="678"/>
      <c r="AP38" s="678"/>
      <c r="AQ38" s="678"/>
      <c r="AR38" s="678"/>
      <c r="AS38" s="678"/>
      <c r="AT38" s="678"/>
      <c r="AU38" s="678"/>
      <c r="AV38" s="678"/>
      <c r="AW38" s="678"/>
      <c r="AX38" s="678"/>
      <c r="AY38" s="678"/>
      <c r="AZ38" s="678"/>
      <c r="BA38" s="678"/>
      <c r="BB38" s="678"/>
      <c r="BC38" s="678"/>
      <c r="BD38" s="678"/>
      <c r="BE38" s="678"/>
      <c r="BF38" s="678"/>
      <c r="BG38" s="678"/>
      <c r="BH38" s="678"/>
      <c r="BI38" s="678"/>
      <c r="BJ38" s="678"/>
      <c r="BK38" s="678"/>
      <c r="BL38" s="678"/>
      <c r="BM38" s="678"/>
      <c r="BN38" s="678"/>
      <c r="BO38" s="678"/>
      <c r="BP38" s="678"/>
      <c r="BQ38" s="678"/>
      <c r="BS38" s="678" t="s">
        <v>536</v>
      </c>
      <c r="BT38" s="678"/>
      <c r="BU38" s="678"/>
      <c r="BV38" s="678"/>
      <c r="BW38" s="678"/>
      <c r="BX38" s="678"/>
      <c r="BY38" s="678"/>
      <c r="BZ38" s="678"/>
      <c r="CA38" s="678"/>
      <c r="CB38" s="678"/>
      <c r="CC38" s="678"/>
      <c r="CD38" s="678"/>
      <c r="CE38" s="678"/>
      <c r="CF38" s="678"/>
      <c r="CG38" s="678"/>
      <c r="CH38" s="678"/>
      <c r="CI38" s="678"/>
      <c r="CJ38" s="678"/>
      <c r="CK38" s="678"/>
      <c r="CL38" s="678"/>
      <c r="CM38" s="678"/>
      <c r="CN38" s="678"/>
      <c r="CO38" s="678"/>
      <c r="CP38" s="678"/>
      <c r="CQ38" s="678"/>
      <c r="CR38" s="678"/>
      <c r="CS38" s="678"/>
      <c r="CT38" s="678"/>
      <c r="CU38" s="678"/>
      <c r="CV38" s="678"/>
      <c r="CX38" s="678" t="s">
        <v>163</v>
      </c>
      <c r="CY38" s="678"/>
      <c r="CZ38" s="678"/>
      <c r="DA38" s="678"/>
      <c r="DB38" s="678"/>
      <c r="DC38" s="678"/>
      <c r="DD38" s="678"/>
      <c r="DE38" s="678"/>
      <c r="DF38" s="678"/>
      <c r="DG38" s="678"/>
      <c r="DH38" s="678"/>
      <c r="DI38" s="678"/>
      <c r="DJ38" s="678"/>
      <c r="DK38" s="678"/>
      <c r="DL38" s="678"/>
      <c r="DM38" s="678"/>
      <c r="DN38" s="678"/>
      <c r="DO38" s="678"/>
      <c r="DP38" s="678"/>
      <c r="DQ38" s="678"/>
      <c r="DR38" s="678"/>
      <c r="DS38" s="678"/>
      <c r="DT38" s="678"/>
      <c r="DU38" s="678"/>
      <c r="DV38" s="678"/>
    </row>
    <row r="39" spans="2:36" ht="12">
      <c r="B39" s="412" t="s">
        <v>441</v>
      </c>
      <c r="C39" s="680" t="str">
        <f>'Лиц-1-М'!CK12</f>
        <v>15</v>
      </c>
      <c r="D39" s="680"/>
      <c r="E39" s="680"/>
      <c r="F39" s="680"/>
      <c r="G39" s="411" t="s">
        <v>441</v>
      </c>
      <c r="I39" s="680" t="str">
        <f>'Лиц-1-М'!CQ12</f>
        <v>декабря</v>
      </c>
      <c r="J39" s="680"/>
      <c r="K39" s="680"/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680"/>
      <c r="Z39" s="680"/>
      <c r="AA39" s="680"/>
      <c r="AB39" s="681">
        <v>20</v>
      </c>
      <c r="AC39" s="681"/>
      <c r="AD39" s="681"/>
      <c r="AE39" s="682" t="str">
        <f>'Лиц-1-М'!DM12</f>
        <v>21</v>
      </c>
      <c r="AF39" s="682"/>
      <c r="AG39" s="682"/>
      <c r="AH39" s="645" t="s">
        <v>443</v>
      </c>
      <c r="AI39" s="645"/>
      <c r="AJ39" s="645"/>
    </row>
  </sheetData>
  <sheetProtection/>
  <mergeCells count="224">
    <mergeCell ref="C39:F39"/>
    <mergeCell ref="I39:AA39"/>
    <mergeCell ref="AB39:AD39"/>
    <mergeCell ref="AE39:AG39"/>
    <mergeCell ref="AF38:BQ38"/>
    <mergeCell ref="BS37:CV37"/>
    <mergeCell ref="BS38:CV38"/>
    <mergeCell ref="AH39:AJ39"/>
    <mergeCell ref="CX38:DV38"/>
    <mergeCell ref="AF34:BQ34"/>
    <mergeCell ref="AF35:BQ35"/>
    <mergeCell ref="BS34:CG34"/>
    <mergeCell ref="BS35:CG35"/>
    <mergeCell ref="CI34:DL34"/>
    <mergeCell ref="CI35:DL35"/>
    <mergeCell ref="CX37:DV37"/>
    <mergeCell ref="AF37:BQ37"/>
    <mergeCell ref="AJ31:BF31"/>
    <mergeCell ref="BG31:CP31"/>
    <mergeCell ref="CQ31:DZ31"/>
    <mergeCell ref="EA31:FJ31"/>
    <mergeCell ref="A30:AI30"/>
    <mergeCell ref="AJ30:BF30"/>
    <mergeCell ref="BG30:CP30"/>
    <mergeCell ref="CQ30:DZ30"/>
    <mergeCell ref="A31:AI31"/>
    <mergeCell ref="EA29:FJ29"/>
    <mergeCell ref="A29:AI29"/>
    <mergeCell ref="AJ29:BF29"/>
    <mergeCell ref="BG29:CP29"/>
    <mergeCell ref="CQ29:DZ29"/>
    <mergeCell ref="EA30:FJ30"/>
    <mergeCell ref="CQ28:DZ28"/>
    <mergeCell ref="EA28:FJ28"/>
    <mergeCell ref="EU26:FJ27"/>
    <mergeCell ref="DK26:DZ27"/>
    <mergeCell ref="EA26:EQ27"/>
    <mergeCell ref="ER26:ET27"/>
    <mergeCell ref="A4:T7"/>
    <mergeCell ref="A8:T8"/>
    <mergeCell ref="A10:AC10"/>
    <mergeCell ref="AD10:AL10"/>
    <mergeCell ref="U9:AC9"/>
    <mergeCell ref="U4:AC7"/>
    <mergeCell ref="A9:T9"/>
    <mergeCell ref="U8:AC8"/>
    <mergeCell ref="AD4:BP6"/>
    <mergeCell ref="BH9:BP9"/>
    <mergeCell ref="CE7:CO7"/>
    <mergeCell ref="CP7:CW7"/>
    <mergeCell ref="BH7:BP7"/>
    <mergeCell ref="AM9:AU9"/>
    <mergeCell ref="AD9:AL9"/>
    <mergeCell ref="AD8:AL8"/>
    <mergeCell ref="AM8:AU8"/>
    <mergeCell ref="AV8:BG8"/>
    <mergeCell ref="AM7:AU7"/>
    <mergeCell ref="AD7:AL7"/>
    <mergeCell ref="AV9:BG9"/>
    <mergeCell ref="EI6:FJ6"/>
    <mergeCell ref="EI5:EU5"/>
    <mergeCell ref="EV5:EX5"/>
    <mergeCell ref="AV7:BG7"/>
    <mergeCell ref="BQ4:CD7"/>
    <mergeCell ref="DT5:DV5"/>
    <mergeCell ref="BQ9:CD9"/>
    <mergeCell ref="CE9:CO9"/>
    <mergeCell ref="CE6:DF6"/>
    <mergeCell ref="CX10:DF10"/>
    <mergeCell ref="DG11:DQ11"/>
    <mergeCell ref="CP9:CW9"/>
    <mergeCell ref="CX9:DF9"/>
    <mergeCell ref="BQ10:CD10"/>
    <mergeCell ref="BQ11:CD11"/>
    <mergeCell ref="CE11:CO11"/>
    <mergeCell ref="CP11:CW11"/>
    <mergeCell ref="DG9:DQ9"/>
    <mergeCell ref="DG6:EH6"/>
    <mergeCell ref="AM10:AU10"/>
    <mergeCell ref="AV10:BG10"/>
    <mergeCell ref="BH10:BP10"/>
    <mergeCell ref="CX8:DF8"/>
    <mergeCell ref="BH8:BP8"/>
    <mergeCell ref="BQ8:CD8"/>
    <mergeCell ref="CE8:CO8"/>
    <mergeCell ref="CP8:CW8"/>
    <mergeCell ref="CX7:DF7"/>
    <mergeCell ref="CE4:FJ4"/>
    <mergeCell ref="CE5:CQ5"/>
    <mergeCell ref="CR5:CT5"/>
    <mergeCell ref="CU5:DF5"/>
    <mergeCell ref="EY5:FJ5"/>
    <mergeCell ref="DG5:DS5"/>
    <mergeCell ref="DW5:EH5"/>
    <mergeCell ref="ET7:FA7"/>
    <mergeCell ref="FB7:FJ7"/>
    <mergeCell ref="DZ7:EH7"/>
    <mergeCell ref="EI7:ES7"/>
    <mergeCell ref="DZ8:EH8"/>
    <mergeCell ref="DG8:DQ8"/>
    <mergeCell ref="DG7:DQ7"/>
    <mergeCell ref="DR8:DY8"/>
    <mergeCell ref="DR7:DY7"/>
    <mergeCell ref="FB9:FJ9"/>
    <mergeCell ref="ET9:FA9"/>
    <mergeCell ref="FB10:FJ10"/>
    <mergeCell ref="EI9:ES9"/>
    <mergeCell ref="EI10:ES10"/>
    <mergeCell ref="EI8:ES8"/>
    <mergeCell ref="ET8:FA8"/>
    <mergeCell ref="FB8:FJ8"/>
    <mergeCell ref="DZ9:EH9"/>
    <mergeCell ref="DG10:DQ10"/>
    <mergeCell ref="DZ10:EH10"/>
    <mergeCell ref="DR9:DY9"/>
    <mergeCell ref="ET11:FA11"/>
    <mergeCell ref="DZ11:EH11"/>
    <mergeCell ref="DR11:DY11"/>
    <mergeCell ref="CR16:CT16"/>
    <mergeCell ref="CU16:DF16"/>
    <mergeCell ref="FB11:FJ11"/>
    <mergeCell ref="CX11:DF11"/>
    <mergeCell ref="CE10:CO10"/>
    <mergeCell ref="CP10:CW10"/>
    <mergeCell ref="DR10:DY10"/>
    <mergeCell ref="EI11:ES11"/>
    <mergeCell ref="ET10:FA10"/>
    <mergeCell ref="A13:FJ13"/>
    <mergeCell ref="EI16:EU16"/>
    <mergeCell ref="EV16:EX16"/>
    <mergeCell ref="DG16:DS16"/>
    <mergeCell ref="A2:FJ2"/>
    <mergeCell ref="A15:T18"/>
    <mergeCell ref="U15:AC18"/>
    <mergeCell ref="AD15:BP17"/>
    <mergeCell ref="BQ15:CD18"/>
    <mergeCell ref="CE15:FJ15"/>
    <mergeCell ref="CE16:CQ16"/>
    <mergeCell ref="AD18:AL18"/>
    <mergeCell ref="AM18:AU18"/>
    <mergeCell ref="AV18:BG18"/>
    <mergeCell ref="BH18:BP18"/>
    <mergeCell ref="EY16:FJ16"/>
    <mergeCell ref="CE17:DF17"/>
    <mergeCell ref="DG17:EH17"/>
    <mergeCell ref="EI17:FJ17"/>
    <mergeCell ref="DT16:DV16"/>
    <mergeCell ref="DW16:EH16"/>
    <mergeCell ref="BQ19:CD19"/>
    <mergeCell ref="DZ18:EH18"/>
    <mergeCell ref="CE18:CO18"/>
    <mergeCell ref="CP18:CW18"/>
    <mergeCell ref="CX18:DF18"/>
    <mergeCell ref="DG18:DQ18"/>
    <mergeCell ref="DR18:DY18"/>
    <mergeCell ref="ET19:FA19"/>
    <mergeCell ref="EI18:ES18"/>
    <mergeCell ref="FB18:FJ18"/>
    <mergeCell ref="ET18:FA18"/>
    <mergeCell ref="A19:T19"/>
    <mergeCell ref="U19:AC19"/>
    <mergeCell ref="AD19:AL19"/>
    <mergeCell ref="AM19:AU19"/>
    <mergeCell ref="AV19:BG19"/>
    <mergeCell ref="BH19:BP19"/>
    <mergeCell ref="CX20:DF20"/>
    <mergeCell ref="DG20:DQ20"/>
    <mergeCell ref="DR19:DY19"/>
    <mergeCell ref="DZ19:EH19"/>
    <mergeCell ref="FB19:FJ19"/>
    <mergeCell ref="CE19:CO19"/>
    <mergeCell ref="CP19:CW19"/>
    <mergeCell ref="CX19:DF19"/>
    <mergeCell ref="DG19:DQ19"/>
    <mergeCell ref="EI19:ES19"/>
    <mergeCell ref="BQ20:CD20"/>
    <mergeCell ref="CE20:CO20"/>
    <mergeCell ref="BQ21:CD21"/>
    <mergeCell ref="CE21:CO21"/>
    <mergeCell ref="CP20:CW20"/>
    <mergeCell ref="A20:T20"/>
    <mergeCell ref="U20:AC20"/>
    <mergeCell ref="AD20:AL20"/>
    <mergeCell ref="AM20:AU20"/>
    <mergeCell ref="AV20:BG20"/>
    <mergeCell ref="A21:AC21"/>
    <mergeCell ref="AD21:AL21"/>
    <mergeCell ref="AM21:AU21"/>
    <mergeCell ref="AV21:BG21"/>
    <mergeCell ref="BH21:BP21"/>
    <mergeCell ref="BH20:BP20"/>
    <mergeCell ref="CP21:CW21"/>
    <mergeCell ref="CX21:DF21"/>
    <mergeCell ref="DG21:DQ21"/>
    <mergeCell ref="DR21:DY21"/>
    <mergeCell ref="DZ21:EH21"/>
    <mergeCell ref="EI21:ES21"/>
    <mergeCell ref="DR20:DY20"/>
    <mergeCell ref="DZ20:EH20"/>
    <mergeCell ref="EI20:ES20"/>
    <mergeCell ref="ET22:FA22"/>
    <mergeCell ref="FB22:FJ22"/>
    <mergeCell ref="ET20:FA20"/>
    <mergeCell ref="FB20:FJ20"/>
    <mergeCell ref="EI22:ES22"/>
    <mergeCell ref="ET21:FA21"/>
    <mergeCell ref="FB21:FJ21"/>
    <mergeCell ref="A24:FJ24"/>
    <mergeCell ref="A26:BF26"/>
    <mergeCell ref="BG26:BW27"/>
    <mergeCell ref="BX26:BZ27"/>
    <mergeCell ref="CA26:CP27"/>
    <mergeCell ref="CQ26:DG27"/>
    <mergeCell ref="DH26:DJ27"/>
    <mergeCell ref="A27:AI28"/>
    <mergeCell ref="AJ27:BF28"/>
    <mergeCell ref="BG28:CP28"/>
    <mergeCell ref="BQ22:CD22"/>
    <mergeCell ref="DG22:DQ22"/>
    <mergeCell ref="DR22:DY22"/>
    <mergeCell ref="DZ22:EH22"/>
    <mergeCell ref="CE22:CO22"/>
    <mergeCell ref="CP22:CW22"/>
    <mergeCell ref="CX22:DF22"/>
  </mergeCells>
  <printOptions/>
  <pageMargins left="0.3937007874015748" right="0.3937007874015748" top="0.24" bottom="0.3937007874015748" header="0.1968503937007874" footer="0.196850393700787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7"/>
  </sheetPr>
  <dimension ref="A1:N132"/>
  <sheetViews>
    <sheetView zoomScalePageLayoutView="0" workbookViewId="0" topLeftCell="A4">
      <selection activeCell="H14" sqref="H14"/>
    </sheetView>
  </sheetViews>
  <sheetFormatPr defaultColWidth="9.00390625" defaultRowHeight="12.75"/>
  <cols>
    <col min="1" max="1" width="3.375" style="0" customWidth="1"/>
    <col min="2" max="2" width="4.625" style="0" customWidth="1"/>
    <col min="3" max="3" width="39.125" style="0" customWidth="1"/>
    <col min="4" max="4" width="13.125" style="0" customWidth="1"/>
    <col min="5" max="5" width="13.625" style="0" customWidth="1"/>
    <col min="6" max="6" width="13.125" style="0" customWidth="1"/>
    <col min="7" max="7" width="14.875" style="0" customWidth="1"/>
    <col min="8" max="8" width="16.625" style="0" customWidth="1"/>
    <col min="9" max="9" width="9.125" style="0" hidden="1" customWidth="1"/>
  </cols>
  <sheetData>
    <row r="1" spans="6:9" ht="73.5" customHeight="1">
      <c r="F1" s="759" t="s">
        <v>577</v>
      </c>
      <c r="G1" s="759"/>
      <c r="H1" s="759"/>
      <c r="I1" s="759"/>
    </row>
    <row r="2" spans="1:8" s="123" customFormat="1" ht="27" customHeight="1">
      <c r="A2" s="835" t="s">
        <v>77</v>
      </c>
      <c r="B2" s="835"/>
      <c r="C2" s="835"/>
      <c r="D2" s="835"/>
      <c r="E2" s="835"/>
      <c r="F2" s="835"/>
      <c r="G2" s="835"/>
      <c r="H2" s="835"/>
    </row>
    <row r="4" spans="1:8" ht="15.75">
      <c r="A4" s="3"/>
      <c r="B4" s="748" t="s">
        <v>578</v>
      </c>
      <c r="C4" s="748"/>
      <c r="D4" s="748"/>
      <c r="E4" s="748"/>
      <c r="F4" s="748"/>
      <c r="G4" s="748"/>
      <c r="H4" s="748"/>
    </row>
    <row r="5" spans="1:8" ht="15.75">
      <c r="A5" s="3"/>
      <c r="B5" s="748"/>
      <c r="C5" s="748"/>
      <c r="D5" s="748"/>
      <c r="E5" s="748"/>
      <c r="F5" s="748"/>
      <c r="G5" s="748"/>
      <c r="H5" s="748"/>
    </row>
    <row r="6" spans="1:8" ht="15.75">
      <c r="A6" s="3"/>
      <c r="B6" s="748" t="s">
        <v>601</v>
      </c>
      <c r="C6" s="748"/>
      <c r="D6" s="748"/>
      <c r="E6" s="748"/>
      <c r="F6" s="748"/>
      <c r="G6" s="748"/>
      <c r="H6" s="748"/>
    </row>
    <row r="7" spans="1:11" ht="16.5" customHeight="1" thickBot="1">
      <c r="A7" s="6"/>
      <c r="B7" s="39"/>
      <c r="C7" s="187"/>
      <c r="D7" s="41"/>
      <c r="E7" s="41"/>
      <c r="F7" s="41"/>
      <c r="G7" s="228"/>
      <c r="H7" s="228"/>
      <c r="I7" s="1"/>
      <c r="K7" s="7"/>
    </row>
    <row r="8" spans="1:8" ht="40.5" customHeight="1" thickBot="1">
      <c r="A8" s="3"/>
      <c r="B8" s="76" t="s">
        <v>100</v>
      </c>
      <c r="C8" s="77" t="s">
        <v>84</v>
      </c>
      <c r="D8" s="45" t="s">
        <v>101</v>
      </c>
      <c r="E8" s="46" t="s">
        <v>165</v>
      </c>
      <c r="F8" s="47" t="s">
        <v>164</v>
      </c>
      <c r="G8" s="76" t="s">
        <v>166</v>
      </c>
      <c r="H8" s="78" t="s">
        <v>167</v>
      </c>
    </row>
    <row r="9" spans="1:8" ht="16.5" thickBot="1">
      <c r="A9" s="3"/>
      <c r="B9" s="42">
        <v>1</v>
      </c>
      <c r="C9" s="43">
        <v>2</v>
      </c>
      <c r="D9" s="139">
        <v>3</v>
      </c>
      <c r="E9" s="464">
        <v>4</v>
      </c>
      <c r="F9" s="465">
        <v>5</v>
      </c>
      <c r="G9" s="42">
        <v>6</v>
      </c>
      <c r="H9" s="44">
        <v>7</v>
      </c>
    </row>
    <row r="10" spans="1:11" ht="39.75" customHeight="1">
      <c r="A10" s="3"/>
      <c r="B10" s="805">
        <v>1</v>
      </c>
      <c r="C10" s="88" t="s">
        <v>202</v>
      </c>
      <c r="D10" s="815"/>
      <c r="E10" s="815"/>
      <c r="F10" s="817"/>
      <c r="G10" s="780"/>
      <c r="H10" s="782"/>
      <c r="K10" s="2"/>
    </row>
    <row r="11" spans="1:8" ht="15.75" customHeight="1" thickBot="1">
      <c r="A11" s="3"/>
      <c r="B11" s="806"/>
      <c r="C11" s="38" t="s">
        <v>90</v>
      </c>
      <c r="D11" s="836"/>
      <c r="E11" s="836"/>
      <c r="F11" s="837"/>
      <c r="G11" s="909"/>
      <c r="H11" s="908"/>
    </row>
    <row r="12" spans="1:12" ht="33" customHeight="1">
      <c r="A12" s="3"/>
      <c r="B12" s="806"/>
      <c r="C12" s="93" t="s">
        <v>351</v>
      </c>
      <c r="D12" s="121"/>
      <c r="E12" s="242"/>
      <c r="F12" s="338"/>
      <c r="G12" s="330"/>
      <c r="H12" s="125"/>
      <c r="I12" s="232"/>
      <c r="L12" t="s">
        <v>170</v>
      </c>
    </row>
    <row r="13" spans="1:14" ht="25.5" customHeight="1">
      <c r="A13" s="3"/>
      <c r="B13" s="806"/>
      <c r="C13" s="91" t="s">
        <v>352</v>
      </c>
      <c r="D13" s="72" t="s">
        <v>131</v>
      </c>
      <c r="E13" s="72">
        <v>7</v>
      </c>
      <c r="F13" s="144">
        <v>35000</v>
      </c>
      <c r="G13" s="331">
        <f>E13*F13</f>
        <v>245000</v>
      </c>
      <c r="H13" s="74">
        <v>720</v>
      </c>
      <c r="I13" s="232"/>
      <c r="M13" t="s">
        <v>170</v>
      </c>
      <c r="N13" t="s">
        <v>170</v>
      </c>
    </row>
    <row r="14" spans="1:9" ht="18.75" customHeight="1">
      <c r="A14" s="3"/>
      <c r="B14" s="806"/>
      <c r="C14" s="93"/>
      <c r="D14" s="73"/>
      <c r="E14" s="173"/>
      <c r="F14" s="337"/>
      <c r="G14" s="331">
        <f>E14*F14</f>
        <v>0</v>
      </c>
      <c r="H14" s="74"/>
      <c r="I14" s="232"/>
    </row>
    <row r="15" spans="1:9" ht="16.5" customHeight="1">
      <c r="A15" s="3"/>
      <c r="B15" s="806"/>
      <c r="C15" s="93"/>
      <c r="D15" s="73"/>
      <c r="E15" s="173"/>
      <c r="F15" s="337"/>
      <c r="G15" s="331">
        <f>E15*F15</f>
        <v>0</v>
      </c>
      <c r="H15" s="74"/>
      <c r="I15" s="232"/>
    </row>
    <row r="16" spans="1:9" ht="15.75" customHeight="1" thickBot="1">
      <c r="A16" s="3"/>
      <c r="B16" s="806"/>
      <c r="C16" s="334" t="s">
        <v>91</v>
      </c>
      <c r="D16" s="29"/>
      <c r="E16" s="329"/>
      <c r="F16" s="146"/>
      <c r="G16" s="332">
        <f>SUM(G13:G15)</f>
        <v>245000</v>
      </c>
      <c r="H16" s="79">
        <f>SUM(H13:H15)</f>
        <v>720</v>
      </c>
      <c r="I16" s="232"/>
    </row>
    <row r="17" spans="1:12" ht="34.5" customHeight="1">
      <c r="A17" s="3"/>
      <c r="B17" s="806"/>
      <c r="C17" s="120" t="s">
        <v>353</v>
      </c>
      <c r="D17" s="73"/>
      <c r="E17" s="341"/>
      <c r="F17" s="350"/>
      <c r="G17" s="330"/>
      <c r="H17" s="125"/>
      <c r="I17" s="232"/>
      <c r="J17" t="s">
        <v>170</v>
      </c>
      <c r="L17" t="s">
        <v>170</v>
      </c>
    </row>
    <row r="18" spans="1:14" ht="20.25" customHeight="1">
      <c r="A18" s="3"/>
      <c r="B18" s="806"/>
      <c r="C18" s="364" t="s">
        <v>349</v>
      </c>
      <c r="D18" s="72" t="s">
        <v>131</v>
      </c>
      <c r="E18" s="72">
        <v>2</v>
      </c>
      <c r="F18" s="144">
        <v>30000</v>
      </c>
      <c r="G18" s="331">
        <f>E18*F18</f>
        <v>60000</v>
      </c>
      <c r="H18" s="74"/>
      <c r="I18" s="232"/>
      <c r="N18" t="s">
        <v>170</v>
      </c>
    </row>
    <row r="19" spans="1:9" ht="18" customHeight="1">
      <c r="A19" s="3"/>
      <c r="B19" s="806"/>
      <c r="C19" s="364"/>
      <c r="D19" s="72"/>
      <c r="E19" s="234"/>
      <c r="F19" s="144"/>
      <c r="G19" s="331">
        <f>E19*F19</f>
        <v>0</v>
      </c>
      <c r="H19" s="74"/>
      <c r="I19" s="232"/>
    </row>
    <row r="20" spans="1:9" ht="15.75" customHeight="1" thickBot="1">
      <c r="A20" s="3"/>
      <c r="B20" s="806"/>
      <c r="C20" s="92" t="s">
        <v>91</v>
      </c>
      <c r="D20" s="29"/>
      <c r="E20" s="29"/>
      <c r="F20" s="132"/>
      <c r="G20" s="332">
        <f>SUM(G18:G19)</f>
        <v>60000</v>
      </c>
      <c r="H20" s="79">
        <f>SUM(H18:H19)</f>
        <v>0</v>
      </c>
      <c r="I20" s="232"/>
    </row>
    <row r="21" spans="1:9" ht="15.75" customHeight="1" thickBot="1">
      <c r="A21" s="3"/>
      <c r="B21" s="806"/>
      <c r="C21" s="94" t="s">
        <v>0</v>
      </c>
      <c r="D21" s="306"/>
      <c r="E21" s="306"/>
      <c r="F21" s="183"/>
      <c r="G21" s="141">
        <f>G16+G20</f>
        <v>305000</v>
      </c>
      <c r="H21" s="142">
        <f>H16+H20</f>
        <v>720</v>
      </c>
      <c r="I21" s="8"/>
    </row>
    <row r="22" spans="1:14" s="1" customFormat="1" ht="15.75" customHeight="1" thickBot="1">
      <c r="A22" s="6"/>
      <c r="B22" s="39"/>
      <c r="C22" s="178"/>
      <c r="D22" s="179"/>
      <c r="E22" s="179"/>
      <c r="F22" s="238"/>
      <c r="G22" s="239"/>
      <c r="H22" s="239"/>
      <c r="I22" s="309"/>
      <c r="J22" s="240"/>
      <c r="K22" s="240"/>
      <c r="L22" s="241"/>
      <c r="M22" s="240"/>
      <c r="N22" s="240"/>
    </row>
    <row r="23" spans="1:11" ht="16.5" customHeight="1" thickBot="1">
      <c r="A23" s="3"/>
      <c r="B23" s="39"/>
      <c r="C23" s="187" t="s">
        <v>1</v>
      </c>
      <c r="D23" s="231">
        <f>H21</f>
        <v>720</v>
      </c>
      <c r="E23" s="41"/>
      <c r="F23" s="41"/>
      <c r="G23" s="228"/>
      <c r="H23" s="228"/>
      <c r="K23" s="7"/>
    </row>
    <row r="24" spans="1:11" ht="16.5" customHeight="1">
      <c r="A24" s="3"/>
      <c r="B24" s="39"/>
      <c r="C24" s="187"/>
      <c r="D24" s="237"/>
      <c r="E24" s="41"/>
      <c r="F24" s="41"/>
      <c r="G24" s="228"/>
      <c r="H24" s="228"/>
      <c r="K24" s="7"/>
    </row>
    <row r="25" spans="1:11" ht="16.5" customHeight="1">
      <c r="A25" s="3"/>
      <c r="B25" s="39"/>
      <c r="C25" s="187"/>
      <c r="D25" s="237"/>
      <c r="E25" s="41"/>
      <c r="F25" s="41"/>
      <c r="G25" s="228"/>
      <c r="H25" s="228"/>
      <c r="K25" s="7"/>
    </row>
    <row r="26" spans="1:9" ht="15.75">
      <c r="A26" s="3"/>
      <c r="B26" s="3"/>
      <c r="C26" s="3"/>
      <c r="D26" s="3"/>
      <c r="E26" s="3"/>
      <c r="F26" s="3"/>
      <c r="G26" s="3"/>
      <c r="H26" s="3"/>
      <c r="I26" s="8"/>
    </row>
    <row r="27" spans="1:7" ht="15.75">
      <c r="A27" s="3"/>
      <c r="B27" s="3" t="s">
        <v>557</v>
      </c>
      <c r="C27" s="411"/>
      <c r="D27" s="411"/>
      <c r="E27" s="411"/>
      <c r="F27" s="411"/>
      <c r="G27" s="411"/>
    </row>
    <row r="28" spans="1:7" ht="15.75">
      <c r="A28" s="3"/>
      <c r="B28" s="3"/>
      <c r="C28" s="411"/>
      <c r="D28" s="411"/>
      <c r="E28" s="411"/>
      <c r="F28" s="411"/>
      <c r="G28" s="411"/>
    </row>
    <row r="29" spans="1:7" ht="15.75">
      <c r="A29" s="3"/>
      <c r="B29" s="3"/>
      <c r="C29" s="411"/>
      <c r="D29" s="411"/>
      <c r="E29" s="411"/>
      <c r="F29" s="411"/>
      <c r="G29" s="411"/>
    </row>
    <row r="30" spans="1:7" ht="15.75">
      <c r="A30" s="3"/>
      <c r="B30" s="3" t="s">
        <v>558</v>
      </c>
      <c r="C30" s="434"/>
      <c r="D30" s="434"/>
      <c r="E30" s="434"/>
      <c r="F30" s="434"/>
      <c r="G30" s="434"/>
    </row>
    <row r="31" spans="1:9" ht="15.75">
      <c r="A31" s="3"/>
      <c r="B31" s="3"/>
      <c r="C31" s="3"/>
      <c r="D31" s="3"/>
      <c r="E31" s="3"/>
      <c r="F31" s="3"/>
      <c r="G31" s="3"/>
      <c r="H31" s="3"/>
      <c r="I31" s="8"/>
    </row>
    <row r="32" spans="1:9" ht="15.75">
      <c r="A32" s="3"/>
      <c r="B32" s="3"/>
      <c r="C32" s="3"/>
      <c r="D32" s="3"/>
      <c r="E32" s="3"/>
      <c r="F32" s="3"/>
      <c r="G32" s="3"/>
      <c r="H32" s="3"/>
      <c r="I32" s="8"/>
    </row>
    <row r="33" spans="1:9" ht="15.75">
      <c r="A33" s="3"/>
      <c r="B33" s="3"/>
      <c r="C33" s="3"/>
      <c r="D33" s="3"/>
      <c r="E33" s="3"/>
      <c r="F33" s="3"/>
      <c r="G33" s="3"/>
      <c r="H33" s="3"/>
      <c r="I33" s="8"/>
    </row>
    <row r="34" spans="1:9" ht="15.75">
      <c r="A34" s="3"/>
      <c r="B34" s="3"/>
      <c r="C34" s="3"/>
      <c r="D34" s="3"/>
      <c r="E34" s="3"/>
      <c r="F34" s="3"/>
      <c r="G34" s="3"/>
      <c r="H34" s="3"/>
      <c r="I34" s="8"/>
    </row>
    <row r="35" spans="1:9" ht="15.75">
      <c r="A35" s="3"/>
      <c r="B35" s="3"/>
      <c r="C35" s="3"/>
      <c r="D35" s="3"/>
      <c r="E35" s="3"/>
      <c r="F35" s="3"/>
      <c r="G35" s="3"/>
      <c r="H35" s="3"/>
      <c r="I35" s="8"/>
    </row>
    <row r="36" spans="3:9" ht="12.75">
      <c r="C36" s="8"/>
      <c r="D36" s="8"/>
      <c r="E36" s="8"/>
      <c r="F36" s="8"/>
      <c r="G36" s="8"/>
      <c r="H36" s="8"/>
      <c r="I36" s="8"/>
    </row>
    <row r="37" spans="3:9" ht="12.75">
      <c r="C37" s="8"/>
      <c r="D37" s="8"/>
      <c r="E37" s="8"/>
      <c r="F37" s="8"/>
      <c r="G37" s="8"/>
      <c r="H37" s="8"/>
      <c r="I37" s="8"/>
    </row>
    <row r="38" spans="3:9" ht="12.75">
      <c r="C38" s="8"/>
      <c r="D38" s="8"/>
      <c r="E38" s="8"/>
      <c r="F38" s="8"/>
      <c r="G38" s="8"/>
      <c r="H38" s="8"/>
      <c r="I38" s="8"/>
    </row>
    <row r="39" spans="3:11" ht="12.75">
      <c r="C39" s="8"/>
      <c r="D39" s="8"/>
      <c r="E39" s="8"/>
      <c r="F39" s="8"/>
      <c r="G39" s="8"/>
      <c r="H39" s="8"/>
      <c r="I39" s="8"/>
      <c r="K39" t="s">
        <v>170</v>
      </c>
    </row>
    <row r="40" spans="3:9" ht="12.75">
      <c r="C40" s="8"/>
      <c r="D40" s="8"/>
      <c r="E40" s="8"/>
      <c r="F40" s="8"/>
      <c r="G40" s="8"/>
      <c r="H40" s="8"/>
      <c r="I40" s="8"/>
    </row>
    <row r="41" spans="3:9" ht="12.75">
      <c r="C41" s="8"/>
      <c r="D41" s="8"/>
      <c r="E41" s="8"/>
      <c r="F41" s="8"/>
      <c r="G41" s="8"/>
      <c r="H41" s="8"/>
      <c r="I41" s="8"/>
    </row>
    <row r="42" spans="3:9" ht="12.75">
      <c r="C42" s="8"/>
      <c r="D42" s="8"/>
      <c r="E42" s="8"/>
      <c r="F42" s="8"/>
      <c r="G42" s="8"/>
      <c r="H42" s="8"/>
      <c r="I42" s="8"/>
    </row>
    <row r="43" spans="3:9" ht="12.75">
      <c r="C43" s="8"/>
      <c r="D43" s="8"/>
      <c r="E43" s="8"/>
      <c r="F43" s="8"/>
      <c r="G43" s="8"/>
      <c r="H43" s="8"/>
      <c r="I43" s="8"/>
    </row>
    <row r="44" spans="3:9" ht="12.75">
      <c r="C44" s="8"/>
      <c r="D44" s="8"/>
      <c r="E44" s="8"/>
      <c r="F44" s="8"/>
      <c r="G44" s="8"/>
      <c r="H44" s="8"/>
      <c r="I44" s="8"/>
    </row>
    <row r="45" spans="3:9" ht="12.75">
      <c r="C45" s="8"/>
      <c r="D45" s="8"/>
      <c r="E45" s="8"/>
      <c r="F45" s="8"/>
      <c r="G45" s="8"/>
      <c r="H45" s="8"/>
      <c r="I45" s="8"/>
    </row>
    <row r="46" spans="3:9" ht="12.75">
      <c r="C46" s="8"/>
      <c r="D46" s="8"/>
      <c r="E46" s="8"/>
      <c r="F46" s="8"/>
      <c r="G46" s="8"/>
      <c r="H46" s="8"/>
      <c r="I46" s="8"/>
    </row>
    <row r="47" spans="3:9" ht="12.75">
      <c r="C47" s="8"/>
      <c r="D47" s="8"/>
      <c r="E47" s="8"/>
      <c r="F47" s="8"/>
      <c r="G47" s="8"/>
      <c r="H47" s="8"/>
      <c r="I47" s="8"/>
    </row>
    <row r="48" spans="3:9" ht="12.75">
      <c r="C48" s="8"/>
      <c r="D48" s="8"/>
      <c r="E48" s="8"/>
      <c r="F48" s="8"/>
      <c r="G48" s="8"/>
      <c r="H48" s="8"/>
      <c r="I48" s="8"/>
    </row>
    <row r="49" spans="3:9" ht="12.75">
      <c r="C49" s="8"/>
      <c r="D49" s="8"/>
      <c r="E49" s="8"/>
      <c r="F49" s="8"/>
      <c r="G49" s="8"/>
      <c r="H49" s="8"/>
      <c r="I49" s="8"/>
    </row>
    <row r="50" spans="3:9" ht="12.75">
      <c r="C50" s="8"/>
      <c r="D50" s="8"/>
      <c r="E50" s="8"/>
      <c r="F50" s="8"/>
      <c r="G50" s="8"/>
      <c r="H50" s="8"/>
      <c r="I50" s="8"/>
    </row>
    <row r="51" spans="3:9" ht="12.75">
      <c r="C51" s="8"/>
      <c r="D51" s="8"/>
      <c r="E51" s="8"/>
      <c r="F51" s="8"/>
      <c r="G51" s="8"/>
      <c r="H51" s="8"/>
      <c r="I51" s="8"/>
    </row>
    <row r="52" spans="3:9" ht="12.75">
      <c r="C52" s="8"/>
      <c r="D52" s="8"/>
      <c r="E52" s="8"/>
      <c r="F52" s="8"/>
      <c r="G52" s="8"/>
      <c r="H52" s="8"/>
      <c r="I52" s="8"/>
    </row>
    <row r="53" spans="3:9" ht="12.75">
      <c r="C53" s="8"/>
      <c r="D53" s="8"/>
      <c r="E53" s="8"/>
      <c r="F53" s="8"/>
      <c r="G53" s="8"/>
      <c r="H53" s="8"/>
      <c r="I53" s="8"/>
    </row>
    <row r="54" spans="3:9" ht="12.75">
      <c r="C54" s="8"/>
      <c r="D54" s="8"/>
      <c r="E54" s="8"/>
      <c r="F54" s="8"/>
      <c r="G54" s="8"/>
      <c r="H54" s="8"/>
      <c r="I54" s="8"/>
    </row>
    <row r="55" spans="3:9" ht="12.75">
      <c r="C55" s="8"/>
      <c r="D55" s="8"/>
      <c r="E55" s="8"/>
      <c r="F55" s="8"/>
      <c r="G55" s="8"/>
      <c r="H55" s="8"/>
      <c r="I55" s="8"/>
    </row>
    <row r="56" spans="3:9" ht="12.75">
      <c r="C56" s="8"/>
      <c r="D56" s="8"/>
      <c r="E56" s="8"/>
      <c r="F56" s="8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</sheetData>
  <sheetProtection/>
  <mergeCells count="11">
    <mergeCell ref="F10:F11"/>
    <mergeCell ref="E10:E11"/>
    <mergeCell ref="A2:H2"/>
    <mergeCell ref="B4:H4"/>
    <mergeCell ref="B5:H5"/>
    <mergeCell ref="F1:I1"/>
    <mergeCell ref="B6:H6"/>
    <mergeCell ref="B10:B21"/>
    <mergeCell ref="H10:H11"/>
    <mergeCell ref="G10:G11"/>
    <mergeCell ref="D10:D1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7"/>
  </sheetPr>
  <dimension ref="A1:T206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37.00390625" style="0" customWidth="1"/>
    <col min="4" max="4" width="15.875" style="0" customWidth="1"/>
    <col min="5" max="5" width="14.75390625" style="0" customWidth="1"/>
    <col min="6" max="6" width="15.875" style="0" customWidth="1"/>
    <col min="7" max="7" width="15.375" style="0" customWidth="1"/>
    <col min="8" max="8" width="4.875" style="0" hidden="1" customWidth="1"/>
    <col min="9" max="9" width="6.75390625" style="0" customWidth="1"/>
    <col min="10" max="10" width="4.625" style="0" customWidth="1"/>
    <col min="11" max="11" width="37.00390625" style="0" customWidth="1"/>
    <col min="12" max="12" width="14.25390625" style="0" customWidth="1"/>
    <col min="13" max="13" width="14.75390625" style="0" customWidth="1"/>
    <col min="14" max="14" width="15.75390625" style="0" customWidth="1"/>
    <col min="15" max="15" width="15.875" style="0" customWidth="1"/>
    <col min="16" max="16" width="9.125" style="0" hidden="1" customWidth="1"/>
  </cols>
  <sheetData>
    <row r="1" spans="5:16" ht="74.25" customHeight="1">
      <c r="E1" s="759" t="s">
        <v>577</v>
      </c>
      <c r="F1" s="759"/>
      <c r="G1" s="759"/>
      <c r="H1" s="759"/>
      <c r="M1" s="759" t="s">
        <v>577</v>
      </c>
      <c r="N1" s="759"/>
      <c r="O1" s="759"/>
      <c r="P1" s="759"/>
    </row>
    <row r="2" ht="13.5" customHeight="1"/>
    <row r="3" spans="1:17" s="123" customFormat="1" ht="39" customHeight="1">
      <c r="A3" s="835" t="s">
        <v>78</v>
      </c>
      <c r="B3" s="835"/>
      <c r="C3" s="835"/>
      <c r="D3" s="835"/>
      <c r="E3" s="835"/>
      <c r="F3" s="835"/>
      <c r="G3" s="835"/>
      <c r="H3" s="124"/>
      <c r="I3" s="308"/>
      <c r="J3" s="835" t="s">
        <v>79</v>
      </c>
      <c r="K3" s="835"/>
      <c r="L3" s="835"/>
      <c r="M3" s="835"/>
      <c r="N3" s="835"/>
      <c r="O3" s="835"/>
      <c r="P3" s="308"/>
      <c r="Q3" s="308"/>
    </row>
    <row r="4" spans="1:17" s="123" customFormat="1" ht="16.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308"/>
      <c r="Q4" s="308"/>
    </row>
    <row r="5" spans="1:15" ht="15.75">
      <c r="A5" s="3"/>
      <c r="B5" s="748" t="s">
        <v>578</v>
      </c>
      <c r="C5" s="748"/>
      <c r="D5" s="748"/>
      <c r="E5" s="748"/>
      <c r="F5" s="748"/>
      <c r="G5" s="748"/>
      <c r="H5" s="748"/>
      <c r="I5" s="3"/>
      <c r="J5" s="748" t="s">
        <v>578</v>
      </c>
      <c r="K5" s="748"/>
      <c r="L5" s="748"/>
      <c r="M5" s="748"/>
      <c r="N5" s="748"/>
      <c r="O5" s="748"/>
    </row>
    <row r="6" spans="1:15" ht="13.5" customHeight="1">
      <c r="A6" s="3"/>
      <c r="B6" s="748"/>
      <c r="C6" s="748"/>
      <c r="D6" s="748"/>
      <c r="E6" s="748"/>
      <c r="F6" s="748"/>
      <c r="G6" s="748"/>
      <c r="H6" s="3"/>
      <c r="I6" s="3"/>
      <c r="J6" s="748"/>
      <c r="K6" s="748"/>
      <c r="L6" s="748"/>
      <c r="M6" s="748"/>
      <c r="N6" s="748"/>
      <c r="O6" s="748"/>
    </row>
    <row r="7" spans="1:20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T7" t="s">
        <v>170</v>
      </c>
    </row>
    <row r="8" spans="1:15" ht="15.75">
      <c r="A8" s="3"/>
      <c r="B8" s="748" t="s">
        <v>9</v>
      </c>
      <c r="C8" s="748"/>
      <c r="D8" s="748"/>
      <c r="E8" s="748"/>
      <c r="F8" s="748"/>
      <c r="G8" s="748"/>
      <c r="H8" s="3"/>
      <c r="I8" s="3"/>
      <c r="J8" s="748" t="s">
        <v>9</v>
      </c>
      <c r="K8" s="748"/>
      <c r="L8" s="748"/>
      <c r="M8" s="748"/>
      <c r="N8" s="748"/>
      <c r="O8" s="748"/>
    </row>
    <row r="9" spans="1:16" ht="15.75">
      <c r="A9" s="3"/>
      <c r="B9" s="9"/>
      <c r="C9" s="9"/>
      <c r="D9" s="9"/>
      <c r="E9" s="9"/>
      <c r="F9" s="9"/>
      <c r="G9" s="9"/>
      <c r="H9" s="3"/>
      <c r="I9" s="3"/>
      <c r="J9" s="9"/>
      <c r="K9" s="9"/>
      <c r="L9" s="9"/>
      <c r="M9" s="9"/>
      <c r="N9" s="9"/>
      <c r="O9" s="9"/>
      <c r="P9" s="3"/>
    </row>
    <row r="10" spans="1:16" ht="16.5" thickBot="1">
      <c r="A10" s="3"/>
      <c r="B10" s="13"/>
      <c r="C10" s="748"/>
      <c r="D10" s="748"/>
      <c r="E10" s="748"/>
      <c r="F10" s="748"/>
      <c r="G10" s="3"/>
      <c r="H10" s="3"/>
      <c r="I10" s="3"/>
      <c r="J10" s="13"/>
      <c r="K10" s="748"/>
      <c r="L10" s="748"/>
      <c r="M10" s="748"/>
      <c r="N10" s="748"/>
      <c r="O10" s="3"/>
      <c r="P10" s="3"/>
    </row>
    <row r="11" spans="1:16" ht="48" customHeight="1" thickBot="1">
      <c r="A11" s="3"/>
      <c r="B11" s="107" t="s">
        <v>100</v>
      </c>
      <c r="C11" s="109" t="s">
        <v>84</v>
      </c>
      <c r="D11" s="129" t="s">
        <v>226</v>
      </c>
      <c r="E11" s="130" t="s">
        <v>177</v>
      </c>
      <c r="F11" s="45" t="s">
        <v>166</v>
      </c>
      <c r="G11" s="47" t="s">
        <v>167</v>
      </c>
      <c r="H11" s="3"/>
      <c r="I11" s="3"/>
      <c r="J11" s="107" t="s">
        <v>100</v>
      </c>
      <c r="K11" s="109" t="s">
        <v>84</v>
      </c>
      <c r="L11" s="129" t="s">
        <v>226</v>
      </c>
      <c r="M11" s="130" t="s">
        <v>177</v>
      </c>
      <c r="N11" s="45" t="s">
        <v>166</v>
      </c>
      <c r="O11" s="47" t="s">
        <v>167</v>
      </c>
      <c r="P11" s="3"/>
    </row>
    <row r="12" spans="1:16" ht="16.5" thickBot="1">
      <c r="A12" s="3"/>
      <c r="B12" s="108">
        <v>1</v>
      </c>
      <c r="C12" s="110">
        <v>2</v>
      </c>
      <c r="D12" s="131">
        <v>3</v>
      </c>
      <c r="E12" s="128">
        <v>4</v>
      </c>
      <c r="F12" s="42">
        <v>5</v>
      </c>
      <c r="G12" s="44">
        <v>6</v>
      </c>
      <c r="H12" s="3"/>
      <c r="I12" s="3"/>
      <c r="J12" s="108">
        <v>1</v>
      </c>
      <c r="K12" s="110">
        <v>2</v>
      </c>
      <c r="L12" s="131">
        <v>3</v>
      </c>
      <c r="M12" s="128">
        <v>4</v>
      </c>
      <c r="N12" s="42">
        <v>5</v>
      </c>
      <c r="O12" s="44">
        <v>6</v>
      </c>
      <c r="P12" s="3"/>
    </row>
    <row r="13" spans="1:16" ht="51" customHeight="1">
      <c r="A13" s="3"/>
      <c r="B13" s="844">
        <v>1</v>
      </c>
      <c r="C13" s="91" t="s">
        <v>265</v>
      </c>
      <c r="D13" s="247">
        <v>0</v>
      </c>
      <c r="E13" s="155">
        <v>2500</v>
      </c>
      <c r="F13" s="119">
        <f>D13*E13</f>
        <v>0</v>
      </c>
      <c r="G13" s="74"/>
      <c r="H13" s="3"/>
      <c r="I13" s="3"/>
      <c r="J13" s="844">
        <v>1</v>
      </c>
      <c r="K13" s="91" t="s">
        <v>266</v>
      </c>
      <c r="L13" s="247">
        <v>3</v>
      </c>
      <c r="M13" s="155">
        <v>1650</v>
      </c>
      <c r="N13" s="119">
        <f>L13*M13</f>
        <v>4950</v>
      </c>
      <c r="O13" s="74">
        <v>4950</v>
      </c>
      <c r="P13" s="3"/>
    </row>
    <row r="14" spans="1:16" ht="16.5" customHeight="1">
      <c r="A14" s="3"/>
      <c r="B14" s="844"/>
      <c r="C14" s="91"/>
      <c r="D14" s="247"/>
      <c r="E14" s="155"/>
      <c r="F14" s="119">
        <f>D14*E14</f>
        <v>0</v>
      </c>
      <c r="G14" s="74"/>
      <c r="H14" s="3"/>
      <c r="I14" s="3"/>
      <c r="J14" s="844"/>
      <c r="K14" s="91"/>
      <c r="L14" s="247"/>
      <c r="M14" s="155"/>
      <c r="N14" s="119">
        <f>L14*M14</f>
        <v>0</v>
      </c>
      <c r="O14" s="74"/>
      <c r="P14" s="3"/>
    </row>
    <row r="15" spans="1:16" ht="15.75">
      <c r="A15" s="3"/>
      <c r="B15" s="844"/>
      <c r="C15" s="91"/>
      <c r="D15" s="247"/>
      <c r="E15" s="155"/>
      <c r="F15" s="119">
        <f>D15*E15</f>
        <v>0</v>
      </c>
      <c r="G15" s="74"/>
      <c r="H15" s="3"/>
      <c r="I15" s="3"/>
      <c r="J15" s="844"/>
      <c r="K15" s="91"/>
      <c r="L15" s="247"/>
      <c r="M15" s="155"/>
      <c r="N15" s="119">
        <f>L15*M15</f>
        <v>0</v>
      </c>
      <c r="O15" s="74"/>
      <c r="P15" s="3"/>
    </row>
    <row r="16" spans="1:16" ht="15.75">
      <c r="A16" s="3"/>
      <c r="B16" s="844"/>
      <c r="C16" s="91"/>
      <c r="D16" s="247"/>
      <c r="E16" s="155"/>
      <c r="F16" s="119">
        <f>D16*E16</f>
        <v>0</v>
      </c>
      <c r="G16" s="74"/>
      <c r="H16" s="3"/>
      <c r="I16" s="3"/>
      <c r="J16" s="844"/>
      <c r="K16" s="91"/>
      <c r="L16" s="247"/>
      <c r="M16" s="155"/>
      <c r="N16" s="119">
        <f>L16*M16</f>
        <v>0</v>
      </c>
      <c r="O16" s="74"/>
      <c r="P16" s="3"/>
    </row>
    <row r="17" spans="1:16" ht="16.5" thickBot="1">
      <c r="A17" s="3"/>
      <c r="B17" s="844"/>
      <c r="C17" s="166"/>
      <c r="D17" s="311"/>
      <c r="E17" s="236"/>
      <c r="F17" s="201">
        <f>D17*E17</f>
        <v>0</v>
      </c>
      <c r="G17" s="132"/>
      <c r="H17" s="3"/>
      <c r="I17" s="3"/>
      <c r="J17" s="844"/>
      <c r="K17" s="166"/>
      <c r="L17" s="311"/>
      <c r="M17" s="236"/>
      <c r="N17" s="201">
        <f>L17*M17</f>
        <v>0</v>
      </c>
      <c r="O17" s="132"/>
      <c r="P17" s="3"/>
    </row>
    <row r="18" spans="1:16" ht="16.5" thickBot="1">
      <c r="A18" s="3"/>
      <c r="B18" s="845"/>
      <c r="C18" s="304" t="s">
        <v>91</v>
      </c>
      <c r="D18" s="220"/>
      <c r="E18" s="183"/>
      <c r="F18" s="159">
        <f>SUM(F13:F17)</f>
        <v>0</v>
      </c>
      <c r="G18" s="212">
        <f>SUM(G13:G17)</f>
        <v>0</v>
      </c>
      <c r="H18" s="3"/>
      <c r="I18" s="3"/>
      <c r="J18" s="845"/>
      <c r="K18" s="304" t="s">
        <v>91</v>
      </c>
      <c r="L18" s="220"/>
      <c r="M18" s="183"/>
      <c r="N18" s="159">
        <f>SUM(N13:N17)</f>
        <v>4950</v>
      </c>
      <c r="O18" s="212">
        <f>SUM(O13:O17)</f>
        <v>4950</v>
      </c>
      <c r="P18" s="3"/>
    </row>
    <row r="19" spans="1:18" ht="15.75">
      <c r="A19" s="3"/>
      <c r="B19" s="3"/>
      <c r="C19" s="3"/>
      <c r="D19" s="3"/>
      <c r="E19" s="3"/>
      <c r="F19" s="3"/>
      <c r="G19" s="122"/>
      <c r="H19" s="3"/>
      <c r="I19" s="3"/>
      <c r="J19" s="3"/>
      <c r="K19" s="3"/>
      <c r="L19" s="3"/>
      <c r="M19" s="3"/>
      <c r="N19" s="3"/>
      <c r="O19" s="122"/>
      <c r="P19" s="3"/>
      <c r="Q19" s="8"/>
      <c r="R19" s="8"/>
    </row>
    <row r="20" spans="1:18" ht="16.5" thickBot="1">
      <c r="A20" s="3"/>
      <c r="B20" s="3"/>
      <c r="C20" s="3"/>
      <c r="D20" s="3"/>
      <c r="E20" s="3"/>
      <c r="F20" s="3"/>
      <c r="G20" s="122"/>
      <c r="H20" s="3"/>
      <c r="I20" s="3"/>
      <c r="J20" s="3"/>
      <c r="K20" s="3"/>
      <c r="L20" s="3"/>
      <c r="M20" s="3"/>
      <c r="N20" s="3"/>
      <c r="O20" s="122"/>
      <c r="P20" s="3"/>
      <c r="Q20" s="8"/>
      <c r="R20" s="8"/>
    </row>
    <row r="21" spans="1:18" ht="16.5" thickBot="1">
      <c r="A21" s="3"/>
      <c r="B21" s="3"/>
      <c r="C21" s="9" t="s">
        <v>574</v>
      </c>
      <c r="D21" s="36">
        <f>G18</f>
        <v>0</v>
      </c>
      <c r="E21" s="136"/>
      <c r="F21" s="3"/>
      <c r="G21" s="122"/>
      <c r="H21" s="3"/>
      <c r="I21" s="3"/>
      <c r="J21" s="3"/>
      <c r="K21" s="9" t="s">
        <v>574</v>
      </c>
      <c r="L21" s="36">
        <f>O18</f>
        <v>4950</v>
      </c>
      <c r="M21" s="136"/>
      <c r="N21" s="3"/>
      <c r="O21" s="122"/>
      <c r="P21" s="3"/>
      <c r="Q21" s="8"/>
      <c r="R21" s="8"/>
    </row>
    <row r="22" spans="1:18" ht="15.75">
      <c r="A22" s="3"/>
      <c r="B22" s="3"/>
      <c r="C22" s="9"/>
      <c r="D22" s="137"/>
      <c r="E22" s="136"/>
      <c r="F22" s="3"/>
      <c r="G22" s="122"/>
      <c r="H22" s="3"/>
      <c r="I22" s="3"/>
      <c r="J22" s="3"/>
      <c r="K22" s="9"/>
      <c r="L22" s="137"/>
      <c r="M22" s="136"/>
      <c r="N22" s="3"/>
      <c r="O22" s="122"/>
      <c r="P22" s="3"/>
      <c r="Q22" s="8"/>
      <c r="R22" s="8"/>
    </row>
    <row r="23" spans="1:18" ht="15.75">
      <c r="A23" s="3"/>
      <c r="B23" s="850"/>
      <c r="C23" s="850"/>
      <c r="D23" s="850"/>
      <c r="E23" s="850"/>
      <c r="F23" s="850"/>
      <c r="G23" s="850"/>
      <c r="H23" s="3"/>
      <c r="I23" s="3"/>
      <c r="J23" s="850"/>
      <c r="K23" s="850"/>
      <c r="L23" s="850"/>
      <c r="M23" s="850"/>
      <c r="N23" s="850"/>
      <c r="O23" s="850"/>
      <c r="P23" s="3"/>
      <c r="Q23" s="8"/>
      <c r="R23" s="8"/>
    </row>
    <row r="24" spans="1:12" ht="15.75">
      <c r="A24" s="3"/>
      <c r="B24" s="3" t="s">
        <v>557</v>
      </c>
      <c r="C24" s="411"/>
      <c r="D24" s="411"/>
      <c r="E24" s="411"/>
      <c r="F24" s="411"/>
      <c r="G24" s="411"/>
      <c r="J24" s="3" t="s">
        <v>557</v>
      </c>
      <c r="K24" s="411"/>
      <c r="L24" s="411"/>
    </row>
    <row r="25" spans="1:12" ht="15.75">
      <c r="A25" s="3"/>
      <c r="B25" s="3"/>
      <c r="C25" s="411"/>
      <c r="D25" s="411"/>
      <c r="E25" s="411"/>
      <c r="F25" s="411"/>
      <c r="G25" s="411"/>
      <c r="J25" s="3"/>
      <c r="K25" s="411"/>
      <c r="L25" s="411"/>
    </row>
    <row r="26" spans="1:12" ht="15.75">
      <c r="A26" s="3"/>
      <c r="B26" s="3"/>
      <c r="C26" s="411"/>
      <c r="D26" s="411"/>
      <c r="E26" s="411"/>
      <c r="F26" s="411"/>
      <c r="G26" s="411"/>
      <c r="J26" s="3"/>
      <c r="K26" s="411"/>
      <c r="L26" s="411"/>
    </row>
    <row r="27" spans="1:12" ht="15.75">
      <c r="A27" s="3"/>
      <c r="B27" s="3" t="s">
        <v>558</v>
      </c>
      <c r="C27" s="434"/>
      <c r="D27" s="434"/>
      <c r="E27" s="434"/>
      <c r="F27" s="434"/>
      <c r="G27" s="434"/>
      <c r="J27" s="3" t="s">
        <v>558</v>
      </c>
      <c r="K27" s="434"/>
      <c r="L27" s="434"/>
    </row>
    <row r="28" spans="1:16" ht="15.75">
      <c r="A28" s="3"/>
      <c r="B28" s="40"/>
      <c r="C28" s="40"/>
      <c r="D28" s="40"/>
      <c r="E28" s="40"/>
      <c r="F28" s="40"/>
      <c r="G28" s="40"/>
      <c r="H28" s="3"/>
      <c r="I28" s="3"/>
      <c r="J28" s="40"/>
      <c r="K28" s="40"/>
      <c r="L28" s="40"/>
      <c r="M28" s="40"/>
      <c r="N28" s="40"/>
      <c r="O28" s="40"/>
      <c r="P28" s="3"/>
    </row>
    <row r="29" spans="1:16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 t="s">
        <v>170</v>
      </c>
      <c r="M38" s="3"/>
      <c r="N38" s="3"/>
      <c r="O38" s="3"/>
      <c r="P38" s="3"/>
    </row>
    <row r="39" spans="1:16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</sheetData>
  <sheetProtection/>
  <mergeCells count="16">
    <mergeCell ref="B23:G23"/>
    <mergeCell ref="J8:O8"/>
    <mergeCell ref="K10:N10"/>
    <mergeCell ref="J13:J18"/>
    <mergeCell ref="J23:O23"/>
    <mergeCell ref="B13:B18"/>
    <mergeCell ref="B8:G8"/>
    <mergeCell ref="E1:H1"/>
    <mergeCell ref="M1:P1"/>
    <mergeCell ref="J3:O3"/>
    <mergeCell ref="C10:F10"/>
    <mergeCell ref="A3:G3"/>
    <mergeCell ref="J5:O5"/>
    <mergeCell ref="J6:O6"/>
    <mergeCell ref="B6:G6"/>
    <mergeCell ref="B5:H5"/>
  </mergeCells>
  <printOptions/>
  <pageMargins left="0.3937007874015748" right="0.1968503937007874" top="0.39" bottom="0.1968503937007874" header="0.5118110236220472" footer="0.5118110236220472"/>
  <pageSetup horizontalDpi="600" verticalDpi="600" orientation="portrait" paperSize="9" scale="90" r:id="rId1"/>
  <ignoredErrors>
    <ignoredError sqref="G14:G18 O14:O18 H13:K18 M13:N18 L14:L18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S29"/>
  <sheetViews>
    <sheetView zoomScalePageLayoutView="0" workbookViewId="0" topLeftCell="A1">
      <selection activeCell="E11" sqref="E11:E12"/>
    </sheetView>
  </sheetViews>
  <sheetFormatPr defaultColWidth="9.00390625" defaultRowHeight="12.75"/>
  <cols>
    <col min="1" max="1" width="2.875" style="0" customWidth="1"/>
    <col min="2" max="2" width="31.00390625" style="0" customWidth="1"/>
    <col min="3" max="3" width="15.25390625" style="0" customWidth="1"/>
    <col min="4" max="4" width="16.375" style="0" customWidth="1"/>
    <col min="5" max="5" width="20.625" style="0" customWidth="1"/>
    <col min="6" max="6" width="19.625" style="0" customWidth="1"/>
    <col min="7" max="7" width="17.625" style="0" customWidth="1"/>
    <col min="8" max="8" width="16.375" style="0" customWidth="1"/>
  </cols>
  <sheetData>
    <row r="1" spans="6:8" ht="79.5" customHeight="1">
      <c r="F1" s="749" t="s">
        <v>577</v>
      </c>
      <c r="G1" s="749"/>
      <c r="H1" s="749"/>
    </row>
    <row r="2" ht="18.75" customHeight="1"/>
    <row r="3" spans="2:8" ht="23.25" customHeight="1">
      <c r="B3" s="748" t="s">
        <v>620</v>
      </c>
      <c r="C3" s="748"/>
      <c r="D3" s="748"/>
      <c r="E3" s="748"/>
      <c r="F3" s="748"/>
      <c r="G3" s="748"/>
      <c r="H3" s="748"/>
    </row>
    <row r="4" spans="2:8" ht="12.75" customHeight="1">
      <c r="B4" s="3"/>
      <c r="C4" s="3"/>
      <c r="D4" s="3"/>
      <c r="E4" s="3"/>
      <c r="F4" s="3"/>
      <c r="G4" s="3"/>
      <c r="H4" s="3"/>
    </row>
    <row r="5" spans="2:8" ht="20.25" customHeight="1">
      <c r="B5" s="748" t="s">
        <v>575</v>
      </c>
      <c r="C5" s="748"/>
      <c r="D5" s="748"/>
      <c r="E5" s="748"/>
      <c r="F5" s="748"/>
      <c r="G5" s="748"/>
      <c r="H5" s="748"/>
    </row>
    <row r="6" spans="2:8" ht="28.5" customHeight="1" thickBot="1">
      <c r="B6" s="3"/>
      <c r="C6" s="3"/>
      <c r="D6" s="3"/>
      <c r="E6" s="3"/>
      <c r="F6" s="3"/>
      <c r="G6" s="3"/>
      <c r="H6" s="3"/>
    </row>
    <row r="7" spans="2:8" ht="65.25" customHeight="1" thickBot="1">
      <c r="B7" s="94" t="s">
        <v>84</v>
      </c>
      <c r="C7" s="76" t="s">
        <v>621</v>
      </c>
      <c r="D7" s="77" t="s">
        <v>622</v>
      </c>
      <c r="E7" s="77" t="s">
        <v>623</v>
      </c>
      <c r="F7" s="147" t="s">
        <v>624</v>
      </c>
      <c r="G7" s="76" t="s">
        <v>564</v>
      </c>
      <c r="H7" s="78" t="s">
        <v>167</v>
      </c>
    </row>
    <row r="8" spans="2:8" ht="15.75" customHeight="1" thickBot="1">
      <c r="B8" s="21">
        <v>1</v>
      </c>
      <c r="C8" s="24">
        <v>2</v>
      </c>
      <c r="D8" s="24">
        <v>3</v>
      </c>
      <c r="E8" s="22">
        <v>4</v>
      </c>
      <c r="F8" s="516">
        <v>5</v>
      </c>
      <c r="G8" s="20">
        <v>6</v>
      </c>
      <c r="H8" s="19">
        <v>7</v>
      </c>
    </row>
    <row r="9" spans="2:8" ht="24.75" customHeight="1">
      <c r="B9" s="750" t="s">
        <v>625</v>
      </c>
      <c r="C9" s="517" t="s">
        <v>626</v>
      </c>
      <c r="D9" s="437">
        <v>12</v>
      </c>
      <c r="E9" s="518" t="s">
        <v>506</v>
      </c>
      <c r="F9" s="283" t="s">
        <v>506</v>
      </c>
      <c r="G9" s="753"/>
      <c r="H9" s="755"/>
    </row>
    <row r="10" spans="2:8" ht="24.75" customHeight="1">
      <c r="B10" s="751"/>
      <c r="C10" s="519" t="s">
        <v>628</v>
      </c>
      <c r="D10" s="454">
        <v>23</v>
      </c>
      <c r="E10" s="454" t="s">
        <v>506</v>
      </c>
      <c r="F10" s="285" t="s">
        <v>506</v>
      </c>
      <c r="G10" s="754"/>
      <c r="H10" s="756"/>
    </row>
    <row r="11" spans="2:13" ht="24.75" customHeight="1">
      <c r="B11" s="751"/>
      <c r="C11" s="519" t="s">
        <v>630</v>
      </c>
      <c r="D11" s="454">
        <v>19</v>
      </c>
      <c r="E11" s="284">
        <v>422.21</v>
      </c>
      <c r="F11" s="285">
        <f>D11*E11</f>
        <v>8021.99</v>
      </c>
      <c r="G11" s="754"/>
      <c r="H11" s="756"/>
      <c r="M11" t="s">
        <v>627</v>
      </c>
    </row>
    <row r="12" spans="2:8" ht="24.75" customHeight="1" thickBot="1">
      <c r="B12" s="752"/>
      <c r="C12" s="520" t="s">
        <v>635</v>
      </c>
      <c r="D12" s="521">
        <f>SUM(D9:D11)/3</f>
        <v>18</v>
      </c>
      <c r="E12" s="75">
        <v>422.21</v>
      </c>
      <c r="F12" s="154">
        <f>ROUND((D12*E12),0)</f>
        <v>7600</v>
      </c>
      <c r="G12" s="288">
        <f>F12</f>
        <v>7600</v>
      </c>
      <c r="H12" s="522"/>
    </row>
    <row r="13" spans="2:8" ht="24.75" customHeight="1" thickBot="1">
      <c r="B13" s="17"/>
      <c r="C13" s="523"/>
      <c r="D13" s="281"/>
      <c r="E13" s="281"/>
      <c r="F13" s="524" t="s">
        <v>91</v>
      </c>
      <c r="G13" s="401">
        <f>G12</f>
        <v>7600</v>
      </c>
      <c r="H13" s="525">
        <f>H12</f>
        <v>0</v>
      </c>
    </row>
    <row r="14" spans="2:8" ht="15.75">
      <c r="B14" s="3"/>
      <c r="C14" s="3"/>
      <c r="D14" s="3"/>
      <c r="E14" s="3"/>
      <c r="F14" s="3"/>
      <c r="G14" s="3"/>
      <c r="H14" s="526"/>
    </row>
    <row r="15" spans="2:8" ht="16.5" thickBot="1">
      <c r="B15" s="3"/>
      <c r="C15" s="3"/>
      <c r="D15" s="3"/>
      <c r="E15" s="3"/>
      <c r="F15" s="3"/>
      <c r="G15" s="3"/>
      <c r="H15" s="3"/>
    </row>
    <row r="16" spans="2:8" ht="16.5" thickBot="1">
      <c r="B16" s="13"/>
      <c r="C16" s="748" t="s">
        <v>576</v>
      </c>
      <c r="D16" s="748"/>
      <c r="E16" s="213">
        <f>H13</f>
        <v>0</v>
      </c>
      <c r="F16" s="3"/>
      <c r="G16" s="3"/>
      <c r="H16" s="3"/>
    </row>
    <row r="17" spans="2:8" ht="15.75">
      <c r="B17" s="13"/>
      <c r="C17" s="9"/>
      <c r="D17" s="9"/>
      <c r="E17" s="300"/>
      <c r="F17" s="3"/>
      <c r="G17" s="3"/>
      <c r="H17" s="3"/>
    </row>
    <row r="18" spans="2:8" ht="15.75">
      <c r="B18" s="13"/>
      <c r="C18" s="9"/>
      <c r="D18" s="9"/>
      <c r="E18" s="300"/>
      <c r="F18" s="3"/>
      <c r="G18" s="3"/>
      <c r="H18" s="3"/>
    </row>
    <row r="19" spans="2:8" ht="15.75">
      <c r="B19" s="3"/>
      <c r="C19" s="3"/>
      <c r="D19" s="3"/>
      <c r="E19" s="3"/>
      <c r="F19" s="3"/>
      <c r="G19" s="3"/>
      <c r="H19" s="3"/>
    </row>
    <row r="20" spans="2:7" ht="15.75">
      <c r="B20" s="3" t="s">
        <v>557</v>
      </c>
      <c r="C20" s="411"/>
      <c r="D20" s="411"/>
      <c r="E20" s="411"/>
      <c r="F20" s="411"/>
      <c r="G20" s="411"/>
    </row>
    <row r="21" spans="2:7" ht="15.75">
      <c r="B21" s="3"/>
      <c r="C21" s="411"/>
      <c r="D21" s="411"/>
      <c r="E21" s="411"/>
      <c r="F21" s="411"/>
      <c r="G21" s="411"/>
    </row>
    <row r="22" spans="2:7" ht="15.75">
      <c r="B22" s="3"/>
      <c r="C22" s="411"/>
      <c r="D22" s="411"/>
      <c r="E22" s="411"/>
      <c r="F22" s="411"/>
      <c r="G22" s="411"/>
    </row>
    <row r="23" spans="2:7" ht="15.75">
      <c r="B23" s="3" t="s">
        <v>558</v>
      </c>
      <c r="C23" s="434"/>
      <c r="D23" s="434"/>
      <c r="E23" s="434"/>
      <c r="F23" s="434"/>
      <c r="G23" s="434"/>
    </row>
    <row r="24" spans="2:8" ht="15.75">
      <c r="B24" s="3"/>
      <c r="C24" s="3"/>
      <c r="D24" s="3"/>
      <c r="E24" s="3"/>
      <c r="F24" s="3"/>
      <c r="G24" s="3"/>
      <c r="H24" s="3"/>
    </row>
    <row r="25" spans="2:8" ht="15.75">
      <c r="B25" s="3"/>
      <c r="C25" s="3"/>
      <c r="D25" s="3"/>
      <c r="E25" s="3"/>
      <c r="F25" s="3"/>
      <c r="G25" s="3"/>
      <c r="H25" s="3"/>
    </row>
    <row r="26" spans="2:8" ht="15.75">
      <c r="B26" s="3"/>
      <c r="C26" s="3"/>
      <c r="D26" s="3"/>
      <c r="E26" s="3"/>
      <c r="F26" s="3"/>
      <c r="G26" s="3"/>
      <c r="H26" s="3"/>
    </row>
    <row r="29" ht="12.75">
      <c r="S29" t="s">
        <v>170</v>
      </c>
    </row>
  </sheetData>
  <sheetProtection/>
  <mergeCells count="7">
    <mergeCell ref="C16:D16"/>
    <mergeCell ref="F1:H1"/>
    <mergeCell ref="B3:H3"/>
    <mergeCell ref="B5:H5"/>
    <mergeCell ref="B9:B12"/>
    <mergeCell ref="G9:G11"/>
    <mergeCell ref="H9:H11"/>
  </mergeCells>
  <printOptions/>
  <pageMargins left="0.3937007874015748" right="0.1968503937007874" top="0.1968503937007874" bottom="0.1968503937007874" header="0.5118110236220472" footer="0.5118110236220472"/>
  <pageSetup fitToHeight="0" fitToWidth="1" horizontalDpi="600" verticalDpi="600" orientation="portrait" paperSize="9" scale="71" r:id="rId1"/>
  <ignoredErrors>
    <ignoredError sqref="C9:C12" numberStoredAsText="1"/>
    <ignoredError sqref="D12" numberStoredAsText="1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2"/>
  </sheetPr>
  <dimension ref="A1:K45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2" width="4.125" style="0" customWidth="1"/>
    <col min="3" max="3" width="38.875" style="0" customWidth="1"/>
    <col min="4" max="4" width="14.125" style="0" customWidth="1"/>
    <col min="5" max="5" width="14.625" style="0" customWidth="1"/>
    <col min="6" max="6" width="15.75390625" style="0" customWidth="1"/>
    <col min="7" max="7" width="16.625" style="0" customWidth="1"/>
    <col min="8" max="8" width="0.2421875" style="0" hidden="1" customWidth="1"/>
  </cols>
  <sheetData>
    <row r="1" spans="5:8" ht="71.25" customHeight="1">
      <c r="E1" s="759" t="s">
        <v>577</v>
      </c>
      <c r="F1" s="759"/>
      <c r="G1" s="759"/>
      <c r="H1" s="759"/>
    </row>
    <row r="2" spans="5:8" ht="17.25" customHeight="1">
      <c r="E2" s="451"/>
      <c r="F2" s="451"/>
      <c r="G2" s="451"/>
      <c r="H2" s="451"/>
    </row>
    <row r="3" spans="1:8" ht="15.75">
      <c r="A3" s="3"/>
      <c r="B3" s="748" t="s">
        <v>578</v>
      </c>
      <c r="C3" s="748"/>
      <c r="D3" s="748"/>
      <c r="E3" s="748"/>
      <c r="F3" s="748"/>
      <c r="G3" s="748"/>
      <c r="H3" s="748"/>
    </row>
    <row r="4" spans="1:8" ht="15.75">
      <c r="A4" s="3"/>
      <c r="B4" s="748"/>
      <c r="C4" s="748"/>
      <c r="D4" s="748"/>
      <c r="E4" s="748"/>
      <c r="F4" s="748"/>
      <c r="G4" s="748"/>
      <c r="H4" s="748"/>
    </row>
    <row r="5" spans="1:8" ht="18" customHeight="1">
      <c r="A5" s="3"/>
      <c r="B5" s="3"/>
      <c r="C5" s="3"/>
      <c r="D5" s="3"/>
      <c r="E5" s="3"/>
      <c r="F5" s="3"/>
      <c r="G5" s="3"/>
      <c r="H5" s="3"/>
    </row>
    <row r="6" spans="1:8" ht="19.5" customHeight="1">
      <c r="A6" s="3"/>
      <c r="B6" s="3"/>
      <c r="C6" s="835" t="s">
        <v>18</v>
      </c>
      <c r="D6" s="835"/>
      <c r="E6" s="835"/>
      <c r="F6" s="835"/>
      <c r="G6" s="835"/>
      <c r="H6" s="3"/>
    </row>
    <row r="7" spans="1:8" ht="16.5" thickBot="1">
      <c r="A7" s="3"/>
      <c r="B7" s="3"/>
      <c r="C7" s="3"/>
      <c r="D7" s="3"/>
      <c r="E7" s="3"/>
      <c r="F7" s="3"/>
      <c r="G7" s="3"/>
      <c r="H7" s="3"/>
    </row>
    <row r="8" spans="1:8" ht="48" thickBot="1">
      <c r="A8" s="3"/>
      <c r="B8" s="163"/>
      <c r="C8" s="109" t="s">
        <v>84</v>
      </c>
      <c r="D8" s="129" t="s">
        <v>187</v>
      </c>
      <c r="E8" s="130" t="s">
        <v>188</v>
      </c>
      <c r="F8" s="45" t="s">
        <v>166</v>
      </c>
      <c r="G8" s="47" t="s">
        <v>167</v>
      </c>
      <c r="H8" s="3"/>
    </row>
    <row r="9" spans="1:8" ht="16.5" thickBot="1">
      <c r="A9" s="3"/>
      <c r="B9" s="164">
        <v>1</v>
      </c>
      <c r="C9" s="150">
        <v>2</v>
      </c>
      <c r="D9" s="165">
        <v>3</v>
      </c>
      <c r="E9" s="161">
        <v>4</v>
      </c>
      <c r="F9" s="134">
        <v>5</v>
      </c>
      <c r="G9" s="160">
        <v>6</v>
      </c>
      <c r="H9" s="3"/>
    </row>
    <row r="10" spans="1:9" ht="116.25" customHeight="1">
      <c r="A10" s="3"/>
      <c r="B10" s="843">
        <v>1</v>
      </c>
      <c r="C10" s="88" t="s">
        <v>419</v>
      </c>
      <c r="D10" s="846"/>
      <c r="E10" s="848"/>
      <c r="F10" s="753"/>
      <c r="G10" s="840"/>
      <c r="H10" s="3"/>
      <c r="I10" s="3"/>
    </row>
    <row r="11" spans="1:9" ht="15.75" customHeight="1">
      <c r="A11" s="3"/>
      <c r="B11" s="844"/>
      <c r="C11" s="151" t="s">
        <v>90</v>
      </c>
      <c r="D11" s="847"/>
      <c r="E11" s="849"/>
      <c r="F11" s="801"/>
      <c r="G11" s="802"/>
      <c r="H11" s="3"/>
      <c r="I11" s="3"/>
    </row>
    <row r="12" spans="1:9" ht="15.75">
      <c r="A12" s="5"/>
      <c r="B12" s="844"/>
      <c r="C12" s="382" t="s">
        <v>80</v>
      </c>
      <c r="D12" s="383">
        <v>1</v>
      </c>
      <c r="E12" s="402">
        <v>12500</v>
      </c>
      <c r="F12" s="119">
        <f>D12*E12</f>
        <v>12500</v>
      </c>
      <c r="G12" s="74"/>
      <c r="H12" s="3"/>
      <c r="I12" s="3"/>
    </row>
    <row r="13" spans="1:9" ht="15.75">
      <c r="A13" s="5"/>
      <c r="B13" s="844"/>
      <c r="C13" s="382" t="s">
        <v>81</v>
      </c>
      <c r="D13" s="383">
        <v>1</v>
      </c>
      <c r="E13" s="402">
        <v>5000</v>
      </c>
      <c r="F13" s="119">
        <f>D13*E13</f>
        <v>5000</v>
      </c>
      <c r="G13" s="125"/>
      <c r="H13" s="3"/>
      <c r="I13" s="3"/>
    </row>
    <row r="14" spans="1:9" ht="15.75">
      <c r="A14" s="5"/>
      <c r="B14" s="844"/>
      <c r="C14" s="382" t="s">
        <v>82</v>
      </c>
      <c r="D14" s="383">
        <v>1</v>
      </c>
      <c r="E14" s="402">
        <v>13000</v>
      </c>
      <c r="F14" s="119">
        <f>D14*E14</f>
        <v>13000</v>
      </c>
      <c r="G14" s="74"/>
      <c r="H14" s="3"/>
      <c r="I14" s="3"/>
    </row>
    <row r="15" spans="1:9" ht="15.75">
      <c r="A15" s="5"/>
      <c r="B15" s="844"/>
      <c r="C15" s="91" t="s">
        <v>48</v>
      </c>
      <c r="D15" s="248">
        <v>1</v>
      </c>
      <c r="E15" s="153">
        <v>1500</v>
      </c>
      <c r="F15" s="119">
        <f>D15*E15</f>
        <v>1500</v>
      </c>
      <c r="G15" s="125"/>
      <c r="H15" s="3"/>
      <c r="I15" s="3"/>
    </row>
    <row r="16" spans="1:9" ht="15.75">
      <c r="A16" s="5"/>
      <c r="B16" s="844"/>
      <c r="C16" s="91" t="s">
        <v>83</v>
      </c>
      <c r="D16" s="248">
        <v>1</v>
      </c>
      <c r="E16" s="153">
        <v>20000</v>
      </c>
      <c r="F16" s="119">
        <f>D16*E16</f>
        <v>20000</v>
      </c>
      <c r="G16" s="125"/>
      <c r="H16" s="3"/>
      <c r="I16" s="3"/>
    </row>
    <row r="17" spans="1:9" ht="15.75">
      <c r="A17" s="5"/>
      <c r="B17" s="844"/>
      <c r="C17" s="91"/>
      <c r="D17" s="248"/>
      <c r="E17" s="153"/>
      <c r="F17" s="119"/>
      <c r="G17" s="125"/>
      <c r="H17" s="3"/>
      <c r="I17" s="3"/>
    </row>
    <row r="18" spans="1:9" ht="15.75">
      <c r="A18" s="5"/>
      <c r="B18" s="844"/>
      <c r="C18" s="91"/>
      <c r="D18" s="248"/>
      <c r="E18" s="153"/>
      <c r="F18" s="167"/>
      <c r="G18" s="125"/>
      <c r="H18" s="3"/>
      <c r="I18" s="3"/>
    </row>
    <row r="19" spans="1:9" ht="15.75">
      <c r="A19" s="5"/>
      <c r="B19" s="844"/>
      <c r="C19" s="91"/>
      <c r="D19" s="248"/>
      <c r="E19" s="153"/>
      <c r="F19" s="156"/>
      <c r="G19" s="125"/>
      <c r="H19" s="3"/>
      <c r="I19" s="3"/>
    </row>
    <row r="20" spans="1:9" ht="15.75">
      <c r="A20" s="5"/>
      <c r="B20" s="844"/>
      <c r="C20" s="91"/>
      <c r="D20" s="248"/>
      <c r="E20" s="153"/>
      <c r="F20" s="156"/>
      <c r="G20" s="125"/>
      <c r="H20" s="3"/>
      <c r="I20" s="3"/>
    </row>
    <row r="21" spans="1:9" ht="16.5" thickBot="1">
      <c r="A21" s="5"/>
      <c r="B21" s="845"/>
      <c r="C21" s="166"/>
      <c r="D21" s="249"/>
      <c r="E21" s="162"/>
      <c r="F21" s="156"/>
      <c r="G21" s="168"/>
      <c r="H21" s="3"/>
      <c r="I21" s="3"/>
    </row>
    <row r="22" spans="1:11" ht="16.5" thickBot="1">
      <c r="A22" s="3"/>
      <c r="B22" s="6"/>
      <c r="C22" s="53" t="s">
        <v>91</v>
      </c>
      <c r="D22" s="5"/>
      <c r="E22" s="250"/>
      <c r="F22" s="159">
        <f>SUM(F12:F21)</f>
        <v>52000</v>
      </c>
      <c r="G22" s="212">
        <f>SUM(G12:G21)</f>
        <v>0</v>
      </c>
      <c r="H22" s="122"/>
      <c r="I22" s="71"/>
      <c r="J22" s="70"/>
      <c r="K22" s="7"/>
    </row>
    <row r="23" spans="1:8" ht="15.75">
      <c r="A23" s="3"/>
      <c r="B23" s="3"/>
      <c r="C23" s="3"/>
      <c r="D23" s="3"/>
      <c r="E23" s="3"/>
      <c r="F23" s="3"/>
      <c r="G23" s="3"/>
      <c r="H23" s="3"/>
    </row>
    <row r="24" spans="1:8" ht="16.5" thickBot="1">
      <c r="A24" s="3"/>
      <c r="B24" s="3"/>
      <c r="C24" s="3"/>
      <c r="D24" s="3"/>
      <c r="E24" s="3"/>
      <c r="F24" s="3"/>
      <c r="G24" s="3"/>
      <c r="H24" s="3"/>
    </row>
    <row r="25" spans="1:8" ht="16.5" thickBot="1">
      <c r="A25" s="3"/>
      <c r="B25" s="3"/>
      <c r="C25" s="9" t="s">
        <v>21</v>
      </c>
      <c r="D25" s="82">
        <f>G22</f>
        <v>0</v>
      </c>
      <c r="E25" s="3"/>
      <c r="F25" s="3"/>
      <c r="G25" s="3"/>
      <c r="H25" s="3"/>
    </row>
    <row r="26" spans="1:8" ht="15.75">
      <c r="A26" s="3"/>
      <c r="B26" s="3"/>
      <c r="C26" s="9"/>
      <c r="D26" s="169"/>
      <c r="E26" s="3"/>
      <c r="F26" s="3"/>
      <c r="G26" s="3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7" ht="15.75">
      <c r="A29" s="3"/>
      <c r="B29" s="3" t="s">
        <v>557</v>
      </c>
      <c r="C29" s="411"/>
      <c r="D29" s="411"/>
      <c r="E29" s="411"/>
      <c r="F29" s="411"/>
      <c r="G29" s="411"/>
    </row>
    <row r="30" spans="1:7" ht="15.75">
      <c r="A30" s="3"/>
      <c r="B30" s="3"/>
      <c r="C30" s="411"/>
      <c r="D30" s="411"/>
      <c r="E30" s="411"/>
      <c r="F30" s="411"/>
      <c r="G30" s="411"/>
    </row>
    <row r="31" spans="1:7" ht="15.75">
      <c r="A31" s="3"/>
      <c r="B31" s="3"/>
      <c r="C31" s="411"/>
      <c r="D31" s="411"/>
      <c r="E31" s="411"/>
      <c r="F31" s="411"/>
      <c r="G31" s="411"/>
    </row>
    <row r="32" spans="1:7" ht="15.75">
      <c r="A32" s="3"/>
      <c r="B32" s="3" t="s">
        <v>558</v>
      </c>
      <c r="C32" s="434"/>
      <c r="D32" s="434"/>
      <c r="E32" s="434"/>
      <c r="F32" s="434"/>
      <c r="G32" s="434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  <row r="37" spans="1:8" ht="15.75">
      <c r="A37" s="3"/>
      <c r="B37" s="3"/>
      <c r="C37" s="3"/>
      <c r="D37" s="3"/>
      <c r="E37" s="3"/>
      <c r="F37" s="3"/>
      <c r="G37" s="3"/>
      <c r="H37" s="3"/>
    </row>
    <row r="38" spans="1:8" ht="15.75">
      <c r="A38" s="3"/>
      <c r="B38" s="3"/>
      <c r="C38" s="3"/>
      <c r="D38" s="3"/>
      <c r="E38" s="3"/>
      <c r="F38" s="3"/>
      <c r="G38" s="3"/>
      <c r="H38" s="3"/>
    </row>
    <row r="39" spans="1:8" ht="15.75">
      <c r="A39" s="3"/>
      <c r="B39" s="3"/>
      <c r="C39" s="3"/>
      <c r="D39" s="3"/>
      <c r="E39" s="3"/>
      <c r="F39" s="3"/>
      <c r="G39" s="3"/>
      <c r="H39" s="3"/>
    </row>
    <row r="40" spans="1:8" ht="15.75">
      <c r="A40" s="3"/>
      <c r="B40" s="3"/>
      <c r="C40" s="3"/>
      <c r="D40" s="3"/>
      <c r="E40" s="3"/>
      <c r="F40" s="3"/>
      <c r="G40" s="3"/>
      <c r="H40" s="3"/>
    </row>
    <row r="41" spans="1:8" ht="15.75">
      <c r="A41" s="3"/>
      <c r="B41" s="3"/>
      <c r="C41" s="3"/>
      <c r="D41" s="3"/>
      <c r="E41" s="3"/>
      <c r="F41" s="3"/>
      <c r="G41" s="3"/>
      <c r="H41" s="3"/>
    </row>
    <row r="42" spans="1:8" ht="15.75">
      <c r="A42" s="3"/>
      <c r="B42" s="3"/>
      <c r="C42" s="3"/>
      <c r="D42" s="3"/>
      <c r="E42" s="3"/>
      <c r="F42" s="3"/>
      <c r="G42" s="3"/>
      <c r="H42" s="3"/>
    </row>
    <row r="43" spans="1:8" ht="15.75">
      <c r="A43" s="3"/>
      <c r="B43" s="3"/>
      <c r="C43" s="3"/>
      <c r="D43" s="3"/>
      <c r="E43" s="3"/>
      <c r="F43" s="3"/>
      <c r="G43" s="3"/>
      <c r="H43" s="3"/>
    </row>
    <row r="44" spans="1:8" ht="15.75">
      <c r="A44" s="3"/>
      <c r="B44" s="3"/>
      <c r="C44" s="3"/>
      <c r="D44" s="3"/>
      <c r="E44" s="3"/>
      <c r="F44" s="3"/>
      <c r="G44" s="3"/>
      <c r="H44" s="3"/>
    </row>
    <row r="45" spans="1:8" ht="15.75">
      <c r="A45" s="3"/>
      <c r="B45" s="3"/>
      <c r="C45" s="3"/>
      <c r="D45" s="3"/>
      <c r="E45" s="3"/>
      <c r="F45" s="3"/>
      <c r="G45" s="3"/>
      <c r="H45" s="3"/>
    </row>
  </sheetData>
  <sheetProtection/>
  <mergeCells count="9">
    <mergeCell ref="E1:H1"/>
    <mergeCell ref="B3:H3"/>
    <mergeCell ref="B4:H4"/>
    <mergeCell ref="B10:B21"/>
    <mergeCell ref="D10:D11"/>
    <mergeCell ref="E10:E11"/>
    <mergeCell ref="F10:F11"/>
    <mergeCell ref="C6:G6"/>
    <mergeCell ref="G10:G11"/>
  </mergeCells>
  <printOptions/>
  <pageMargins left="0.75" right="0.39" top="0.68" bottom="1" header="0.32" footer="0.5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2"/>
  </sheetPr>
  <dimension ref="B1:L37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4.125" style="3" customWidth="1"/>
    <col min="2" max="2" width="4.875" style="3" customWidth="1"/>
    <col min="3" max="3" width="35.625" style="3" customWidth="1"/>
    <col min="4" max="4" width="13.875" style="3" customWidth="1"/>
    <col min="5" max="5" width="14.75390625" style="3" customWidth="1"/>
    <col min="6" max="6" width="13.75390625" style="3" customWidth="1"/>
    <col min="7" max="7" width="15.00390625" style="3" customWidth="1"/>
    <col min="8" max="8" width="14.875" style="3" customWidth="1"/>
    <col min="9" max="9" width="9.125" style="0" hidden="1" customWidth="1"/>
  </cols>
  <sheetData>
    <row r="1" spans="6:9" ht="81.75" customHeight="1">
      <c r="F1" s="759" t="s">
        <v>577</v>
      </c>
      <c r="G1" s="759"/>
      <c r="H1" s="759"/>
      <c r="I1" s="759"/>
    </row>
    <row r="2" spans="2:8" ht="15.75">
      <c r="B2" s="748" t="s">
        <v>578</v>
      </c>
      <c r="C2" s="748"/>
      <c r="D2" s="748"/>
      <c r="E2" s="748"/>
      <c r="F2" s="748"/>
      <c r="G2" s="748"/>
      <c r="H2" s="748"/>
    </row>
    <row r="3" spans="2:8" ht="18" customHeight="1">
      <c r="B3" s="748"/>
      <c r="C3" s="748"/>
      <c r="D3" s="748"/>
      <c r="E3" s="748"/>
      <c r="F3" s="748"/>
      <c r="G3" s="748"/>
      <c r="H3" s="748"/>
    </row>
    <row r="4" ht="12.75" customHeight="1">
      <c r="H4"/>
    </row>
    <row r="5" spans="2:8" ht="9.75" customHeight="1" hidden="1">
      <c r="B5" s="6"/>
      <c r="C5" s="178"/>
      <c r="D5" s="179"/>
      <c r="E5" s="179"/>
      <c r="F5" s="180"/>
      <c r="G5" s="181"/>
      <c r="H5" s="181"/>
    </row>
    <row r="6" spans="3:8" ht="23.25" customHeight="1">
      <c r="C6" s="835" t="s">
        <v>39</v>
      </c>
      <c r="D6" s="835"/>
      <c r="E6" s="835"/>
      <c r="F6" s="835"/>
      <c r="G6" s="835"/>
      <c r="H6" s="835"/>
    </row>
    <row r="7" spans="3:8" ht="23.25" customHeight="1" thickBot="1">
      <c r="C7" s="124"/>
      <c r="D7" s="124"/>
      <c r="E7" s="124"/>
      <c r="F7" s="124"/>
      <c r="G7" s="124"/>
      <c r="H7"/>
    </row>
    <row r="8" spans="2:8" ht="34.5" customHeight="1" thickBot="1">
      <c r="B8" s="107" t="s">
        <v>100</v>
      </c>
      <c r="C8" s="109" t="s">
        <v>84</v>
      </c>
      <c r="D8" s="45" t="s">
        <v>101</v>
      </c>
      <c r="E8" s="46" t="s">
        <v>165</v>
      </c>
      <c r="F8" s="188" t="s">
        <v>175</v>
      </c>
      <c r="G8" s="45" t="s">
        <v>166</v>
      </c>
      <c r="H8" s="47" t="s">
        <v>167</v>
      </c>
    </row>
    <row r="9" spans="2:8" ht="16.5" thickBot="1">
      <c r="B9" s="108">
        <v>1</v>
      </c>
      <c r="C9" s="110">
        <v>2</v>
      </c>
      <c r="D9" s="42">
        <v>3</v>
      </c>
      <c r="E9" s="43">
        <v>4</v>
      </c>
      <c r="F9" s="171">
        <v>5</v>
      </c>
      <c r="G9" s="42">
        <v>6</v>
      </c>
      <c r="H9" s="44">
        <v>7</v>
      </c>
    </row>
    <row r="10" spans="2:8" ht="36" customHeight="1">
      <c r="B10" s="174"/>
      <c r="C10" s="88" t="s">
        <v>156</v>
      </c>
      <c r="D10" s="821"/>
      <c r="E10" s="878"/>
      <c r="F10" s="848"/>
      <c r="G10" s="753"/>
      <c r="H10" s="840"/>
    </row>
    <row r="11" spans="2:8" ht="18.75" customHeight="1">
      <c r="B11" s="175"/>
      <c r="C11" s="151" t="s">
        <v>90</v>
      </c>
      <c r="D11" s="798"/>
      <c r="E11" s="880"/>
      <c r="F11" s="849"/>
      <c r="G11" s="801"/>
      <c r="H11" s="802"/>
    </row>
    <row r="12" spans="2:8" ht="20.25" customHeight="1" hidden="1">
      <c r="B12" s="175"/>
      <c r="C12" s="403"/>
      <c r="D12" s="404"/>
      <c r="E12" s="173"/>
      <c r="F12" s="153"/>
      <c r="G12" s="148"/>
      <c r="H12" s="125"/>
    </row>
    <row r="13" spans="2:8" ht="16.5" customHeight="1">
      <c r="B13" s="175"/>
      <c r="C13" s="90" t="s">
        <v>420</v>
      </c>
      <c r="D13" s="344" t="s">
        <v>93</v>
      </c>
      <c r="E13" s="326">
        <v>2</v>
      </c>
      <c r="F13" s="347">
        <v>300</v>
      </c>
      <c r="G13" s="119">
        <f aca="true" t="shared" si="0" ref="G13:G25">E13*F13</f>
        <v>600</v>
      </c>
      <c r="H13" s="74"/>
    </row>
    <row r="14" spans="2:8" ht="15.75">
      <c r="B14" s="175"/>
      <c r="C14" s="90" t="s">
        <v>421</v>
      </c>
      <c r="D14" s="405" t="s">
        <v>93</v>
      </c>
      <c r="E14" s="234">
        <v>2</v>
      </c>
      <c r="F14" s="155">
        <v>1000</v>
      </c>
      <c r="G14" s="119">
        <f t="shared" si="0"/>
        <v>2000</v>
      </c>
      <c r="H14" s="74"/>
    </row>
    <row r="15" spans="2:8" ht="15.75">
      <c r="B15" s="175"/>
      <c r="C15" s="90" t="s">
        <v>422</v>
      </c>
      <c r="D15" s="405" t="s">
        <v>93</v>
      </c>
      <c r="E15" s="234">
        <v>3</v>
      </c>
      <c r="F15" s="155">
        <v>700</v>
      </c>
      <c r="G15" s="119">
        <f t="shared" si="0"/>
        <v>2100</v>
      </c>
      <c r="H15" s="74"/>
    </row>
    <row r="16" spans="2:8" ht="15.75">
      <c r="B16" s="175"/>
      <c r="C16" s="90" t="s">
        <v>423</v>
      </c>
      <c r="D16" s="405" t="s">
        <v>93</v>
      </c>
      <c r="E16" s="234">
        <v>3</v>
      </c>
      <c r="F16" s="155">
        <v>400</v>
      </c>
      <c r="G16" s="119">
        <f t="shared" si="0"/>
        <v>1200</v>
      </c>
      <c r="H16" s="74"/>
    </row>
    <row r="17" spans="2:8" ht="15.75">
      <c r="B17" s="175"/>
      <c r="C17" s="90" t="s">
        <v>424</v>
      </c>
      <c r="D17" s="405" t="s">
        <v>93</v>
      </c>
      <c r="E17" s="234">
        <v>2</v>
      </c>
      <c r="F17" s="155">
        <v>800</v>
      </c>
      <c r="G17" s="119">
        <f t="shared" si="0"/>
        <v>1600</v>
      </c>
      <c r="H17" s="74"/>
    </row>
    <row r="18" spans="2:8" ht="17.25" customHeight="1">
      <c r="B18" s="175"/>
      <c r="C18" s="90" t="s">
        <v>425</v>
      </c>
      <c r="D18" s="405" t="s">
        <v>93</v>
      </c>
      <c r="E18" s="234">
        <v>2</v>
      </c>
      <c r="F18" s="155">
        <v>100</v>
      </c>
      <c r="G18" s="119">
        <f t="shared" si="0"/>
        <v>200</v>
      </c>
      <c r="H18" s="74"/>
    </row>
    <row r="19" spans="2:8" ht="15.75">
      <c r="B19" s="175"/>
      <c r="C19" s="90" t="s">
        <v>426</v>
      </c>
      <c r="D19" s="405" t="s">
        <v>93</v>
      </c>
      <c r="E19" s="234">
        <v>2</v>
      </c>
      <c r="F19" s="155">
        <v>200</v>
      </c>
      <c r="G19" s="119">
        <f t="shared" si="0"/>
        <v>400</v>
      </c>
      <c r="H19" s="74"/>
    </row>
    <row r="20" spans="2:8" ht="15.75">
      <c r="B20" s="175"/>
      <c r="C20" s="90" t="s">
        <v>427</v>
      </c>
      <c r="D20" s="405" t="s">
        <v>93</v>
      </c>
      <c r="E20" s="234">
        <v>2</v>
      </c>
      <c r="F20" s="155">
        <v>100</v>
      </c>
      <c r="G20" s="119">
        <f t="shared" si="0"/>
        <v>200</v>
      </c>
      <c r="H20" s="74"/>
    </row>
    <row r="21" spans="2:8" ht="15.75">
      <c r="B21" s="175"/>
      <c r="C21" s="90" t="s">
        <v>428</v>
      </c>
      <c r="D21" s="405" t="s">
        <v>93</v>
      </c>
      <c r="E21" s="234">
        <v>1</v>
      </c>
      <c r="F21" s="155">
        <v>1000</v>
      </c>
      <c r="G21" s="119">
        <f t="shared" si="0"/>
        <v>1000</v>
      </c>
      <c r="H21" s="74"/>
    </row>
    <row r="22" spans="2:8" ht="15.75">
      <c r="B22" s="175"/>
      <c r="C22" s="90" t="s">
        <v>429</v>
      </c>
      <c r="D22" s="405" t="s">
        <v>93</v>
      </c>
      <c r="E22" s="234">
        <v>2</v>
      </c>
      <c r="F22" s="155">
        <v>500</v>
      </c>
      <c r="G22" s="119">
        <f t="shared" si="0"/>
        <v>1000</v>
      </c>
      <c r="H22" s="74"/>
    </row>
    <row r="23" spans="2:12" ht="17.25" customHeight="1">
      <c r="B23" s="175"/>
      <c r="C23" s="90" t="s">
        <v>430</v>
      </c>
      <c r="D23" s="405" t="s">
        <v>93</v>
      </c>
      <c r="E23" s="234">
        <v>2</v>
      </c>
      <c r="F23" s="155">
        <v>500</v>
      </c>
      <c r="G23" s="119">
        <f t="shared" si="0"/>
        <v>1000</v>
      </c>
      <c r="H23" s="74"/>
      <c r="L23" t="s">
        <v>170</v>
      </c>
    </row>
    <row r="24" spans="2:8" ht="15.75">
      <c r="B24" s="175"/>
      <c r="C24" s="90" t="s">
        <v>431</v>
      </c>
      <c r="D24" s="405" t="s">
        <v>93</v>
      </c>
      <c r="E24" s="234">
        <v>2</v>
      </c>
      <c r="F24" s="155">
        <v>800</v>
      </c>
      <c r="G24" s="119">
        <f t="shared" si="0"/>
        <v>1600</v>
      </c>
      <c r="H24" s="74"/>
    </row>
    <row r="25" spans="2:8" ht="15.75">
      <c r="B25" s="175"/>
      <c r="C25" s="90" t="s">
        <v>432</v>
      </c>
      <c r="D25" s="344" t="s">
        <v>93</v>
      </c>
      <c r="E25" s="407">
        <v>4</v>
      </c>
      <c r="F25" s="155">
        <v>10000</v>
      </c>
      <c r="G25" s="119">
        <f t="shared" si="0"/>
        <v>40000</v>
      </c>
      <c r="H25" s="74"/>
    </row>
    <row r="26" spans="2:8" ht="17.25" customHeight="1">
      <c r="B26" s="175"/>
      <c r="C26" s="90"/>
      <c r="D26" s="405"/>
      <c r="E26" s="234"/>
      <c r="F26" s="155"/>
      <c r="G26" s="119"/>
      <c r="H26" s="74"/>
    </row>
    <row r="27" spans="2:8" ht="16.5" customHeight="1" thickBot="1">
      <c r="B27" s="175"/>
      <c r="C27" s="90"/>
      <c r="D27" s="405"/>
      <c r="E27" s="234"/>
      <c r="F27" s="155"/>
      <c r="G27" s="119"/>
      <c r="H27" s="74"/>
    </row>
    <row r="28" spans="2:8" ht="16.5" thickBot="1">
      <c r="B28" s="176"/>
      <c r="C28" s="94" t="s">
        <v>91</v>
      </c>
      <c r="D28" s="81"/>
      <c r="E28" s="243"/>
      <c r="F28" s="257"/>
      <c r="G28" s="406">
        <f>SUM(G13:G27)</f>
        <v>52900</v>
      </c>
      <c r="H28" s="197">
        <f>SUM(H13:H27)</f>
        <v>0</v>
      </c>
    </row>
    <row r="29" ht="16.5" thickBot="1">
      <c r="B29" s="37"/>
    </row>
    <row r="30" spans="2:8" ht="20.25" customHeight="1" thickBot="1">
      <c r="B30" s="6"/>
      <c r="C30" s="178" t="s">
        <v>50</v>
      </c>
      <c r="D30" s="215">
        <f>H28</f>
        <v>0</v>
      </c>
      <c r="E30" s="179"/>
      <c r="F30" s="180"/>
      <c r="G30" s="181"/>
      <c r="H30" s="181"/>
    </row>
    <row r="31" ht="15.75">
      <c r="B31" s="37"/>
    </row>
    <row r="34" spans="2:8" ht="15.75">
      <c r="B34" s="3" t="s">
        <v>557</v>
      </c>
      <c r="C34" s="411"/>
      <c r="D34" s="411"/>
      <c r="E34" s="411"/>
      <c r="F34" s="411"/>
      <c r="G34" s="411"/>
      <c r="H34"/>
    </row>
    <row r="35" spans="3:8" ht="15.75">
      <c r="C35" s="411"/>
      <c r="D35" s="411"/>
      <c r="E35" s="411"/>
      <c r="F35" s="411"/>
      <c r="G35" s="411"/>
      <c r="H35"/>
    </row>
    <row r="36" spans="3:8" ht="15.75">
      <c r="C36" s="411"/>
      <c r="D36" s="411"/>
      <c r="E36" s="411"/>
      <c r="F36" s="411"/>
      <c r="G36" s="411"/>
      <c r="H36"/>
    </row>
    <row r="37" spans="2:8" ht="15.75">
      <c r="B37" s="3" t="s">
        <v>558</v>
      </c>
      <c r="C37" s="434"/>
      <c r="D37" s="434"/>
      <c r="E37" s="434"/>
      <c r="F37" s="434"/>
      <c r="G37" s="434"/>
      <c r="H37"/>
    </row>
  </sheetData>
  <sheetProtection/>
  <mergeCells count="9">
    <mergeCell ref="F1:I1"/>
    <mergeCell ref="C6:H6"/>
    <mergeCell ref="G10:G11"/>
    <mergeCell ref="H10:H11"/>
    <mergeCell ref="B2:H2"/>
    <mergeCell ref="B3:H3"/>
    <mergeCell ref="D10:D11"/>
    <mergeCell ref="E10:E11"/>
    <mergeCell ref="F10:F1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7"/>
  </sheetPr>
  <dimension ref="A1:I2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5.75390625" style="0" customWidth="1"/>
    <col min="2" max="2" width="18.875" style="0" customWidth="1"/>
    <col min="3" max="3" width="25.375" style="0" customWidth="1"/>
    <col min="4" max="4" width="19.125" style="0" customWidth="1"/>
    <col min="5" max="5" width="20.25390625" style="0" customWidth="1"/>
    <col min="6" max="6" width="19.75390625" style="0" customWidth="1"/>
    <col min="7" max="7" width="20.375" style="0" customWidth="1"/>
    <col min="8" max="8" width="19.75390625" style="0" customWidth="1"/>
    <col min="9" max="9" width="9.125" style="0" hidden="1" customWidth="1"/>
  </cols>
  <sheetData>
    <row r="1" spans="6:9" ht="72.75" customHeight="1">
      <c r="F1" s="759" t="s">
        <v>577</v>
      </c>
      <c r="G1" s="759"/>
      <c r="H1" s="759"/>
      <c r="I1" s="759"/>
    </row>
    <row r="2" spans="1:8" ht="39" customHeight="1">
      <c r="A2" s="3"/>
      <c r="B2" s="910" t="s">
        <v>221</v>
      </c>
      <c r="C2" s="910"/>
      <c r="D2" s="910"/>
      <c r="E2" s="910"/>
      <c r="F2" s="910"/>
      <c r="G2" s="910"/>
      <c r="H2" s="910"/>
    </row>
    <row r="3" spans="1:7" ht="15.75">
      <c r="A3" s="3"/>
      <c r="B3" s="3"/>
      <c r="C3" s="3"/>
      <c r="D3" s="3"/>
      <c r="E3" s="3"/>
      <c r="F3" s="3"/>
      <c r="G3" s="3"/>
    </row>
    <row r="4" spans="1:8" ht="72.75" customHeight="1">
      <c r="A4" s="3"/>
      <c r="B4" s="835" t="s">
        <v>619</v>
      </c>
      <c r="C4" s="835"/>
      <c r="D4" s="835"/>
      <c r="E4" s="835"/>
      <c r="F4" s="835"/>
      <c r="G4" s="835"/>
      <c r="H4" s="835"/>
    </row>
    <row r="6" ht="13.5" thickBot="1"/>
    <row r="7" spans="2:8" ht="205.5" customHeight="1" thickBot="1">
      <c r="B7" s="45" t="s">
        <v>631</v>
      </c>
      <c r="C7" s="46" t="s">
        <v>632</v>
      </c>
      <c r="D7" s="46" t="s">
        <v>217</v>
      </c>
      <c r="E7" s="46" t="s">
        <v>219</v>
      </c>
      <c r="F7" s="130" t="s">
        <v>218</v>
      </c>
      <c r="G7" s="45" t="s">
        <v>222</v>
      </c>
      <c r="H7" s="47" t="s">
        <v>414</v>
      </c>
    </row>
    <row r="8" spans="2:8" ht="15.75" thickBot="1">
      <c r="B8" s="272">
        <v>1</v>
      </c>
      <c r="C8" s="273">
        <v>2</v>
      </c>
      <c r="D8" s="273">
        <v>3</v>
      </c>
      <c r="E8" s="273">
        <v>4</v>
      </c>
      <c r="F8" s="274">
        <v>5</v>
      </c>
      <c r="G8" s="272">
        <v>6</v>
      </c>
      <c r="H8" s="275">
        <v>7</v>
      </c>
    </row>
    <row r="9" spans="2:8" ht="84.75" customHeight="1" thickBot="1">
      <c r="B9" s="217">
        <v>44792</v>
      </c>
      <c r="C9" s="277" t="s">
        <v>223</v>
      </c>
      <c r="D9" s="243"/>
      <c r="E9" s="243"/>
      <c r="F9" s="278"/>
      <c r="G9" s="217">
        <f>839*(0.25*D9+0.55*E9+0.75*F9)*8.5+B9</f>
        <v>44792</v>
      </c>
      <c r="H9" s="135">
        <v>44792</v>
      </c>
    </row>
    <row r="10" spans="2:8" ht="23.25" customHeight="1" thickBot="1">
      <c r="B10" s="238"/>
      <c r="C10" s="39"/>
      <c r="D10" s="276"/>
      <c r="E10" s="276"/>
      <c r="F10" s="279" t="s">
        <v>91</v>
      </c>
      <c r="G10" s="159">
        <f>G9</f>
        <v>44792</v>
      </c>
      <c r="H10" s="227">
        <f>H9</f>
        <v>44792</v>
      </c>
    </row>
    <row r="11" spans="1:5" ht="15.75">
      <c r="A11" s="3"/>
      <c r="B11" s="3"/>
      <c r="C11" s="3"/>
      <c r="D11" s="3"/>
      <c r="E11" s="3"/>
    </row>
    <row r="12" spans="1:5" ht="16.5" thickBot="1">
      <c r="A12" s="3"/>
      <c r="B12" s="3"/>
      <c r="C12" s="3"/>
      <c r="D12" s="3"/>
      <c r="E12" s="3"/>
    </row>
    <row r="13" spans="1:5" ht="16.5" thickBot="1">
      <c r="A13" s="3"/>
      <c r="B13" s="748" t="s">
        <v>220</v>
      </c>
      <c r="C13" s="748"/>
      <c r="D13" s="36">
        <f>H10</f>
        <v>44792</v>
      </c>
      <c r="E13" s="3"/>
    </row>
    <row r="14" spans="1:5" ht="15.75">
      <c r="A14" s="3"/>
      <c r="B14" s="3"/>
      <c r="C14" s="3"/>
      <c r="D14" s="3"/>
      <c r="E14" s="3"/>
    </row>
    <row r="15" spans="1:5" ht="15.75">
      <c r="A15" s="3"/>
      <c r="B15" s="3"/>
      <c r="C15" s="3"/>
      <c r="D15" s="3"/>
      <c r="E15" s="3"/>
    </row>
    <row r="16" spans="1:5" ht="15.75">
      <c r="A16" s="3"/>
      <c r="B16" s="3"/>
      <c r="C16" s="3"/>
      <c r="D16" s="3"/>
      <c r="E16" s="3"/>
    </row>
    <row r="17" spans="1:7" ht="15.75">
      <c r="A17" s="3"/>
      <c r="B17" s="3" t="s">
        <v>557</v>
      </c>
      <c r="C17" s="411"/>
      <c r="D17" s="411"/>
      <c r="E17" s="411"/>
      <c r="F17" s="411"/>
      <c r="G17" s="411"/>
    </row>
    <row r="18" spans="1:7" ht="15.75">
      <c r="A18" s="3"/>
      <c r="B18" s="3"/>
      <c r="C18" s="411"/>
      <c r="D18" s="411"/>
      <c r="E18" s="411"/>
      <c r="F18" s="411"/>
      <c r="G18" s="411"/>
    </row>
    <row r="19" spans="1:7" ht="15.75">
      <c r="A19" s="3"/>
      <c r="B19" s="3"/>
      <c r="C19" s="411"/>
      <c r="D19" s="411"/>
      <c r="E19" s="411"/>
      <c r="F19" s="411"/>
      <c r="G19" s="411"/>
    </row>
    <row r="20" spans="1:7" ht="15.75">
      <c r="A20" s="3"/>
      <c r="B20" s="3" t="s">
        <v>558</v>
      </c>
      <c r="C20" s="434"/>
      <c r="D20" s="434"/>
      <c r="E20" s="434"/>
      <c r="F20" s="434"/>
      <c r="G20" s="434"/>
    </row>
  </sheetData>
  <sheetProtection/>
  <mergeCells count="4">
    <mergeCell ref="B2:H2"/>
    <mergeCell ref="B4:H4"/>
    <mergeCell ref="B13:C13"/>
    <mergeCell ref="F1:I1"/>
  </mergeCells>
  <printOptions/>
  <pageMargins left="0.68" right="0.21" top="1" bottom="1" header="0.5" footer="0.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EX51"/>
  <sheetViews>
    <sheetView zoomScale="125" zoomScaleNormal="125" zoomScaleSheetLayoutView="125" zoomScalePageLayoutView="0" workbookViewId="0" topLeftCell="A10">
      <selection activeCell="CK13" sqref="CK13"/>
    </sheetView>
  </sheetViews>
  <sheetFormatPr defaultColWidth="0.875" defaultRowHeight="12.75"/>
  <cols>
    <col min="1" max="7" width="0.875" style="411" customWidth="1"/>
    <col min="8" max="8" width="0.6171875" style="411" customWidth="1"/>
    <col min="9" max="9" width="0.2421875" style="411" customWidth="1"/>
    <col min="10" max="10" width="0.875" style="411" hidden="1" customWidth="1"/>
    <col min="11" max="17" width="0.875" style="411" customWidth="1"/>
    <col min="18" max="18" width="0.74609375" style="411" customWidth="1"/>
    <col min="19" max="19" width="0.875" style="411" hidden="1" customWidth="1"/>
    <col min="20" max="20" width="0.2421875" style="411" customWidth="1"/>
    <col min="21" max="32" width="0.875" style="411" customWidth="1"/>
    <col min="33" max="33" width="5.00390625" style="411" customWidth="1"/>
    <col min="34" max="141" width="0.875" style="411" customWidth="1"/>
    <col min="142" max="142" width="1.12109375" style="411" customWidth="1"/>
    <col min="143" max="150" width="0.875" style="411" customWidth="1"/>
    <col min="151" max="151" width="1.25" style="411" customWidth="1"/>
    <col min="152" max="153" width="0.875" style="411" customWidth="1"/>
    <col min="154" max="154" width="1.12109375" style="411" customWidth="1"/>
    <col min="155" max="16384" width="0.875" style="411" customWidth="1"/>
  </cols>
  <sheetData>
    <row r="1" s="408" customFormat="1" ht="12.75" customHeight="1">
      <c r="CE1" s="408" t="s">
        <v>436</v>
      </c>
    </row>
    <row r="2" spans="83:154" s="408" customFormat="1" ht="30" customHeight="1">
      <c r="CE2" s="643" t="s">
        <v>437</v>
      </c>
      <c r="CF2" s="643"/>
      <c r="CG2" s="643"/>
      <c r="CH2" s="643"/>
      <c r="CI2" s="643"/>
      <c r="CJ2" s="643"/>
      <c r="CK2" s="643"/>
      <c r="CL2" s="643"/>
      <c r="CM2" s="643"/>
      <c r="CN2" s="643"/>
      <c r="CO2" s="643"/>
      <c r="CP2" s="643"/>
      <c r="CQ2" s="643"/>
      <c r="CR2" s="643"/>
      <c r="CS2" s="643"/>
      <c r="CT2" s="643"/>
      <c r="CU2" s="643"/>
      <c r="CV2" s="643"/>
      <c r="CW2" s="643"/>
      <c r="CX2" s="643"/>
      <c r="CY2" s="643"/>
      <c r="CZ2" s="643"/>
      <c r="DA2" s="643"/>
      <c r="DB2" s="643"/>
      <c r="DC2" s="643"/>
      <c r="DD2" s="643"/>
      <c r="DE2" s="643"/>
      <c r="DF2" s="643"/>
      <c r="DG2" s="643"/>
      <c r="DH2" s="643"/>
      <c r="DI2" s="643"/>
      <c r="DJ2" s="643"/>
      <c r="DK2" s="643"/>
      <c r="DL2" s="643"/>
      <c r="DM2" s="643"/>
      <c r="DN2" s="643"/>
      <c r="DO2" s="643"/>
      <c r="DP2" s="643"/>
      <c r="DQ2" s="643"/>
      <c r="DR2" s="643"/>
      <c r="DS2" s="643"/>
      <c r="DT2" s="643"/>
      <c r="DU2" s="643"/>
      <c r="DV2" s="643"/>
      <c r="DW2" s="643"/>
      <c r="DX2" s="643"/>
      <c r="DY2" s="643"/>
      <c r="DZ2" s="643"/>
      <c r="EA2" s="643"/>
      <c r="EB2" s="643"/>
      <c r="EC2" s="643"/>
      <c r="ED2" s="643"/>
      <c r="EE2" s="643"/>
      <c r="EF2" s="643"/>
      <c r="EG2" s="643"/>
      <c r="EH2" s="643"/>
      <c r="EI2" s="643"/>
      <c r="EJ2" s="643"/>
      <c r="EK2" s="643"/>
      <c r="EL2" s="643"/>
      <c r="EM2" s="643"/>
      <c r="EN2" s="643"/>
      <c r="EO2" s="643"/>
      <c r="EP2" s="643"/>
      <c r="EQ2" s="643"/>
      <c r="ER2" s="643"/>
      <c r="ES2" s="643"/>
      <c r="ET2" s="643"/>
      <c r="EU2" s="643"/>
      <c r="EV2" s="643"/>
      <c r="EW2" s="643"/>
      <c r="EX2" s="643"/>
    </row>
    <row r="3" s="410" customFormat="1" ht="4.5" customHeight="1"/>
    <row r="4" ht="5.25" customHeight="1"/>
    <row r="5" spans="87:154" ht="12">
      <c r="CI5" s="647" t="s">
        <v>141</v>
      </c>
      <c r="CJ5" s="647"/>
      <c r="CK5" s="647"/>
      <c r="CL5" s="647"/>
      <c r="CM5" s="647"/>
      <c r="CN5" s="647"/>
      <c r="CO5" s="647"/>
      <c r="CP5" s="647"/>
      <c r="CQ5" s="647"/>
      <c r="CR5" s="647"/>
      <c r="CS5" s="647"/>
      <c r="CT5" s="647"/>
      <c r="CU5" s="647"/>
      <c r="CV5" s="647"/>
      <c r="CW5" s="647"/>
      <c r="CX5" s="647"/>
      <c r="CY5" s="647"/>
      <c r="CZ5" s="647"/>
      <c r="DA5" s="647"/>
      <c r="DB5" s="647"/>
      <c r="DC5" s="647"/>
      <c r="DD5" s="647"/>
      <c r="DE5" s="647"/>
      <c r="DF5" s="647"/>
      <c r="DG5" s="647"/>
      <c r="DH5" s="647"/>
      <c r="DI5" s="647"/>
      <c r="DJ5" s="647"/>
      <c r="DK5" s="647"/>
      <c r="DL5" s="647"/>
      <c r="DM5" s="647"/>
      <c r="DN5" s="647"/>
      <c r="DO5" s="647"/>
      <c r="DP5" s="647"/>
      <c r="DQ5" s="647"/>
      <c r="DR5" s="647"/>
      <c r="DS5" s="647"/>
      <c r="DT5" s="647"/>
      <c r="DU5" s="647"/>
      <c r="DV5" s="647"/>
      <c r="DW5" s="647"/>
      <c r="DX5" s="647"/>
      <c r="DY5" s="647"/>
      <c r="DZ5" s="647"/>
      <c r="EA5" s="647"/>
      <c r="EB5" s="647"/>
      <c r="EC5" s="647"/>
      <c r="ED5" s="647"/>
      <c r="EE5" s="647"/>
      <c r="EF5" s="647"/>
      <c r="EG5" s="647"/>
      <c r="EH5" s="647"/>
      <c r="EI5" s="647"/>
      <c r="EJ5" s="647"/>
      <c r="EK5" s="647"/>
      <c r="EL5" s="647"/>
      <c r="EM5" s="647"/>
      <c r="EN5" s="647"/>
      <c r="EO5" s="647"/>
      <c r="EP5" s="647"/>
      <c r="EQ5" s="647"/>
      <c r="ER5" s="647"/>
      <c r="ES5" s="647"/>
      <c r="ET5" s="647"/>
      <c r="EU5" s="647"/>
      <c r="EV5" s="647"/>
      <c r="EW5" s="647"/>
      <c r="EX5" s="647"/>
    </row>
    <row r="6" spans="87:154" ht="12">
      <c r="CI6" s="620" t="s">
        <v>438</v>
      </c>
      <c r="CJ6" s="620"/>
      <c r="CK6" s="620"/>
      <c r="CL6" s="620"/>
      <c r="CM6" s="620"/>
      <c r="CN6" s="620"/>
      <c r="CO6" s="620"/>
      <c r="CP6" s="620"/>
      <c r="CQ6" s="620"/>
      <c r="CR6" s="620"/>
      <c r="CS6" s="620"/>
      <c r="CT6" s="620"/>
      <c r="CU6" s="620"/>
      <c r="CV6" s="620"/>
      <c r="CW6" s="620"/>
      <c r="CX6" s="620"/>
      <c r="CY6" s="620"/>
      <c r="CZ6" s="620"/>
      <c r="DA6" s="620"/>
      <c r="DB6" s="620"/>
      <c r="DC6" s="620"/>
      <c r="DD6" s="620"/>
      <c r="DE6" s="620"/>
      <c r="DF6" s="620"/>
      <c r="DG6" s="620"/>
      <c r="DH6" s="620"/>
      <c r="DI6" s="620"/>
      <c r="DJ6" s="620"/>
      <c r="DK6" s="620"/>
      <c r="DL6" s="620"/>
      <c r="DM6" s="620"/>
      <c r="DN6" s="620"/>
      <c r="DO6" s="620"/>
      <c r="DP6" s="620"/>
      <c r="DQ6" s="620"/>
      <c r="DR6" s="620"/>
      <c r="DS6" s="620"/>
      <c r="DT6" s="620"/>
      <c r="DU6" s="620"/>
      <c r="DV6" s="620"/>
      <c r="DW6" s="620"/>
      <c r="DX6" s="620"/>
      <c r="DY6" s="620"/>
      <c r="DZ6" s="620"/>
      <c r="EA6" s="620"/>
      <c r="EB6" s="620"/>
      <c r="EC6" s="620"/>
      <c r="ED6" s="620"/>
      <c r="EE6" s="620"/>
      <c r="EF6" s="620"/>
      <c r="EG6" s="620"/>
      <c r="EH6" s="620"/>
      <c r="EI6" s="620"/>
      <c r="EJ6" s="620"/>
      <c r="EK6" s="620"/>
      <c r="EL6" s="620"/>
      <c r="EM6" s="620"/>
      <c r="EN6" s="620"/>
      <c r="EO6" s="620"/>
      <c r="EP6" s="620"/>
      <c r="EQ6" s="620"/>
      <c r="ER6" s="620"/>
      <c r="ES6" s="620"/>
      <c r="ET6" s="620"/>
      <c r="EU6" s="620"/>
      <c r="EV6" s="620"/>
      <c r="EW6" s="620"/>
      <c r="EX6" s="620"/>
    </row>
    <row r="7" spans="87:154" ht="12">
      <c r="CI7" s="636" t="s">
        <v>439</v>
      </c>
      <c r="CJ7" s="636"/>
      <c r="CK7" s="636"/>
      <c r="CL7" s="636"/>
      <c r="CM7" s="636"/>
      <c r="CN7" s="636"/>
      <c r="CO7" s="636"/>
      <c r="CP7" s="636"/>
      <c r="CQ7" s="636"/>
      <c r="CR7" s="636"/>
      <c r="CS7" s="636"/>
      <c r="CT7" s="636"/>
      <c r="CU7" s="636"/>
      <c r="CV7" s="636"/>
      <c r="CW7" s="636"/>
      <c r="CX7" s="636"/>
      <c r="CY7" s="636"/>
      <c r="CZ7" s="636"/>
      <c r="DA7" s="636"/>
      <c r="DB7" s="636"/>
      <c r="DC7" s="636"/>
      <c r="DD7" s="636"/>
      <c r="DE7" s="636"/>
      <c r="DF7" s="636"/>
      <c r="DG7" s="636"/>
      <c r="DH7" s="636"/>
      <c r="DI7" s="636"/>
      <c r="DJ7" s="636"/>
      <c r="DK7" s="636"/>
      <c r="DL7" s="636"/>
      <c r="DM7" s="636"/>
      <c r="DN7" s="636"/>
      <c r="DO7" s="636"/>
      <c r="DP7" s="636"/>
      <c r="DQ7" s="636"/>
      <c r="DR7" s="636"/>
      <c r="DS7" s="636"/>
      <c r="DT7" s="636"/>
      <c r="DU7" s="636"/>
      <c r="DV7" s="636"/>
      <c r="DW7" s="636"/>
      <c r="DX7" s="636"/>
      <c r="DY7" s="636"/>
      <c r="DZ7" s="636"/>
      <c r="EA7" s="636"/>
      <c r="EB7" s="636"/>
      <c r="EC7" s="636"/>
      <c r="ED7" s="636"/>
      <c r="EE7" s="636"/>
      <c r="EF7" s="636"/>
      <c r="EG7" s="636"/>
      <c r="EH7" s="636"/>
      <c r="EI7" s="636"/>
      <c r="EJ7" s="636"/>
      <c r="EK7" s="636"/>
      <c r="EL7" s="636"/>
      <c r="EM7" s="636"/>
      <c r="EN7" s="636"/>
      <c r="EO7" s="636"/>
      <c r="EP7" s="636"/>
      <c r="EQ7" s="636"/>
      <c r="ER7" s="636"/>
      <c r="ES7" s="636"/>
      <c r="ET7" s="636"/>
      <c r="EU7" s="636"/>
      <c r="EV7" s="636"/>
      <c r="EW7" s="636"/>
      <c r="EX7" s="636"/>
    </row>
    <row r="8" spans="87:154" ht="12">
      <c r="CI8" s="620" t="s">
        <v>553</v>
      </c>
      <c r="CJ8" s="620"/>
      <c r="CK8" s="620"/>
      <c r="CL8" s="620"/>
      <c r="CM8" s="620"/>
      <c r="CN8" s="620"/>
      <c r="CO8" s="620"/>
      <c r="CP8" s="620"/>
      <c r="CQ8" s="620"/>
      <c r="CR8" s="620"/>
      <c r="CS8" s="620"/>
      <c r="CT8" s="620"/>
      <c r="CU8" s="620"/>
      <c r="CV8" s="620"/>
      <c r="CW8" s="620"/>
      <c r="CX8" s="620"/>
      <c r="CY8" s="620"/>
      <c r="CZ8" s="620"/>
      <c r="DA8" s="620"/>
      <c r="DB8" s="620"/>
      <c r="DC8" s="620"/>
      <c r="DD8" s="620"/>
      <c r="DE8" s="620"/>
      <c r="DF8" s="620"/>
      <c r="DG8" s="620"/>
      <c r="DH8" s="620"/>
      <c r="DI8" s="620"/>
      <c r="DJ8" s="620"/>
      <c r="DK8" s="620"/>
      <c r="DL8" s="620"/>
      <c r="DM8" s="620"/>
      <c r="DN8" s="620"/>
      <c r="DO8" s="620"/>
      <c r="DP8" s="620"/>
      <c r="DQ8" s="620"/>
      <c r="DR8" s="620"/>
      <c r="DS8" s="620"/>
      <c r="DT8" s="620"/>
      <c r="DU8" s="620"/>
      <c r="DV8" s="620"/>
      <c r="DW8" s="620"/>
      <c r="DX8" s="620"/>
      <c r="DY8" s="620"/>
      <c r="DZ8" s="620"/>
      <c r="EA8" s="620"/>
      <c r="EB8" s="620"/>
      <c r="EC8" s="620"/>
      <c r="ED8" s="620"/>
      <c r="EE8" s="620"/>
      <c r="EF8" s="620"/>
      <c r="EG8" s="620"/>
      <c r="EH8" s="620"/>
      <c r="EI8" s="620"/>
      <c r="EJ8" s="620"/>
      <c r="EK8" s="620"/>
      <c r="EL8" s="620"/>
      <c r="EM8" s="620"/>
      <c r="EN8" s="620"/>
      <c r="EO8" s="620"/>
      <c r="EP8" s="620"/>
      <c r="EQ8" s="620"/>
      <c r="ER8" s="620"/>
      <c r="ES8" s="620"/>
      <c r="ET8" s="620"/>
      <c r="EU8" s="620"/>
      <c r="EV8" s="620"/>
      <c r="EW8" s="620"/>
      <c r="EX8" s="620"/>
    </row>
    <row r="9" spans="87:154" ht="12">
      <c r="CI9" s="636" t="s">
        <v>440</v>
      </c>
      <c r="CJ9" s="636"/>
      <c r="CK9" s="636"/>
      <c r="CL9" s="636"/>
      <c r="CM9" s="636"/>
      <c r="CN9" s="636"/>
      <c r="CO9" s="636"/>
      <c r="CP9" s="636"/>
      <c r="CQ9" s="636"/>
      <c r="CR9" s="636"/>
      <c r="CS9" s="636"/>
      <c r="CT9" s="636"/>
      <c r="CU9" s="636"/>
      <c r="CV9" s="636"/>
      <c r="CW9" s="636"/>
      <c r="CX9" s="636"/>
      <c r="CY9" s="636"/>
      <c r="CZ9" s="636"/>
      <c r="DA9" s="636"/>
      <c r="DB9" s="636"/>
      <c r="DC9" s="636"/>
      <c r="DD9" s="636"/>
      <c r="DE9" s="636"/>
      <c r="DF9" s="636"/>
      <c r="DG9" s="636"/>
      <c r="DH9" s="636"/>
      <c r="DI9" s="636"/>
      <c r="DJ9" s="636"/>
      <c r="DK9" s="636"/>
      <c r="DL9" s="636"/>
      <c r="DM9" s="636"/>
      <c r="DN9" s="636"/>
      <c r="DO9" s="636"/>
      <c r="DP9" s="636"/>
      <c r="DQ9" s="636"/>
      <c r="DR9" s="636"/>
      <c r="DS9" s="636"/>
      <c r="DT9" s="636"/>
      <c r="DU9" s="636"/>
      <c r="DV9" s="636"/>
      <c r="DW9" s="636"/>
      <c r="DX9" s="636"/>
      <c r="DY9" s="636"/>
      <c r="DZ9" s="636"/>
      <c r="EA9" s="636"/>
      <c r="EB9" s="636"/>
      <c r="EC9" s="636"/>
      <c r="ED9" s="636"/>
      <c r="EE9" s="636"/>
      <c r="EF9" s="636"/>
      <c r="EG9" s="636"/>
      <c r="EH9" s="636"/>
      <c r="EI9" s="636"/>
      <c r="EJ9" s="636"/>
      <c r="EK9" s="636"/>
      <c r="EL9" s="636"/>
      <c r="EM9" s="636"/>
      <c r="EN9" s="636"/>
      <c r="EO9" s="636"/>
      <c r="EP9" s="636"/>
      <c r="EQ9" s="636"/>
      <c r="ER9" s="636"/>
      <c r="ES9" s="636"/>
      <c r="ET9" s="636"/>
      <c r="EU9" s="636"/>
      <c r="EV9" s="636"/>
      <c r="EW9" s="636"/>
      <c r="EX9" s="636"/>
    </row>
    <row r="10" spans="87:137" ht="12">
      <c r="CI10" s="620"/>
      <c r="CJ10" s="620"/>
      <c r="CK10" s="620"/>
      <c r="CL10" s="620"/>
      <c r="CM10" s="620"/>
      <c r="CN10" s="620"/>
      <c r="CO10" s="620"/>
      <c r="CP10" s="620"/>
      <c r="CQ10" s="620"/>
      <c r="CR10" s="620"/>
      <c r="CS10" s="620"/>
      <c r="CT10" s="620"/>
      <c r="CU10" s="620"/>
      <c r="CV10" s="620"/>
      <c r="CW10" s="620"/>
      <c r="CX10" s="620"/>
      <c r="CY10" s="620"/>
      <c r="CZ10" s="620"/>
      <c r="DA10" s="620"/>
      <c r="DB10" s="620"/>
      <c r="DE10" s="620" t="s">
        <v>400</v>
      </c>
      <c r="DF10" s="620"/>
      <c r="DG10" s="620"/>
      <c r="DH10" s="620"/>
      <c r="DI10" s="620"/>
      <c r="DJ10" s="620"/>
      <c r="DK10" s="620"/>
      <c r="DL10" s="620"/>
      <c r="DM10" s="620"/>
      <c r="DN10" s="620"/>
      <c r="DO10" s="620"/>
      <c r="DP10" s="620"/>
      <c r="DQ10" s="620"/>
      <c r="DR10" s="620"/>
      <c r="DS10" s="620"/>
      <c r="DT10" s="620"/>
      <c r="DU10" s="620"/>
      <c r="DV10" s="620"/>
      <c r="DW10" s="620"/>
      <c r="DX10" s="620"/>
      <c r="DY10" s="620"/>
      <c r="DZ10" s="620"/>
      <c r="EA10" s="620"/>
      <c r="EB10" s="620"/>
      <c r="EC10" s="620"/>
      <c r="ED10" s="620"/>
      <c r="EE10" s="620"/>
      <c r="EF10" s="620"/>
      <c r="EG10" s="620"/>
    </row>
    <row r="11" spans="87:137" ht="12">
      <c r="CI11" s="636" t="s">
        <v>161</v>
      </c>
      <c r="CJ11" s="636"/>
      <c r="CK11" s="636"/>
      <c r="CL11" s="636"/>
      <c r="CM11" s="636"/>
      <c r="CN11" s="636"/>
      <c r="CO11" s="636"/>
      <c r="CP11" s="636"/>
      <c r="CQ11" s="636"/>
      <c r="CR11" s="636"/>
      <c r="CS11" s="636"/>
      <c r="CT11" s="636"/>
      <c r="CU11" s="636"/>
      <c r="CV11" s="636"/>
      <c r="CW11" s="636"/>
      <c r="CX11" s="636"/>
      <c r="CY11" s="636"/>
      <c r="CZ11" s="636"/>
      <c r="DA11" s="636"/>
      <c r="DB11" s="636"/>
      <c r="DE11" s="636" t="s">
        <v>162</v>
      </c>
      <c r="DF11" s="636"/>
      <c r="DG11" s="636"/>
      <c r="DH11" s="636"/>
      <c r="DI11" s="636"/>
      <c r="DJ11" s="636"/>
      <c r="DK11" s="636"/>
      <c r="DL11" s="636"/>
      <c r="DM11" s="636"/>
      <c r="DN11" s="636"/>
      <c r="DO11" s="636"/>
      <c r="DP11" s="636"/>
      <c r="DQ11" s="636"/>
      <c r="DR11" s="636"/>
      <c r="DS11" s="636"/>
      <c r="DT11" s="636"/>
      <c r="DU11" s="636"/>
      <c r="DV11" s="636"/>
      <c r="DW11" s="636"/>
      <c r="DX11" s="636"/>
      <c r="DY11" s="636"/>
      <c r="DZ11" s="636"/>
      <c r="EA11" s="636"/>
      <c r="EB11" s="636"/>
      <c r="EC11" s="636"/>
      <c r="ED11" s="636"/>
      <c r="EE11" s="636"/>
      <c r="EF11" s="636"/>
      <c r="EG11" s="636"/>
    </row>
    <row r="12" spans="88:122" ht="12">
      <c r="CJ12" s="412" t="s">
        <v>441</v>
      </c>
      <c r="CK12" s="646" t="s">
        <v>645</v>
      </c>
      <c r="CL12" s="646"/>
      <c r="CM12" s="646"/>
      <c r="CN12" s="646"/>
      <c r="CO12" s="411" t="s">
        <v>441</v>
      </c>
      <c r="CQ12" s="646" t="s">
        <v>618</v>
      </c>
      <c r="CR12" s="646"/>
      <c r="CS12" s="646"/>
      <c r="CT12" s="646"/>
      <c r="CU12" s="646"/>
      <c r="CV12" s="646"/>
      <c r="CW12" s="646"/>
      <c r="CX12" s="646"/>
      <c r="CY12" s="646"/>
      <c r="CZ12" s="646"/>
      <c r="DA12" s="646"/>
      <c r="DB12" s="646"/>
      <c r="DC12" s="646"/>
      <c r="DD12" s="646"/>
      <c r="DE12" s="646"/>
      <c r="DF12" s="646"/>
      <c r="DG12" s="646"/>
      <c r="DH12" s="646"/>
      <c r="DI12" s="646"/>
      <c r="DJ12" s="635">
        <v>20</v>
      </c>
      <c r="DK12" s="635"/>
      <c r="DL12" s="635"/>
      <c r="DM12" s="644" t="s">
        <v>442</v>
      </c>
      <c r="DN12" s="644"/>
      <c r="DO12" s="644"/>
      <c r="DP12" s="645" t="s">
        <v>443</v>
      </c>
      <c r="DQ12" s="645"/>
      <c r="DR12" s="645"/>
    </row>
    <row r="13" ht="3.75" customHeight="1"/>
    <row r="14" spans="43:154" s="413" customFormat="1" ht="3.75" customHeight="1">
      <c r="AQ14" s="414"/>
      <c r="AR14" s="414"/>
      <c r="AS14" s="414"/>
      <c r="CY14" s="415"/>
      <c r="CZ14" s="415"/>
      <c r="DA14" s="415"/>
      <c r="EL14" s="621" t="s">
        <v>88</v>
      </c>
      <c r="EM14" s="622"/>
      <c r="EN14" s="622"/>
      <c r="EO14" s="622"/>
      <c r="EP14" s="622"/>
      <c r="EQ14" s="622"/>
      <c r="ER14" s="622"/>
      <c r="ES14" s="622"/>
      <c r="ET14" s="622"/>
      <c r="EU14" s="622"/>
      <c r="EV14" s="622"/>
      <c r="EW14" s="622"/>
      <c r="EX14" s="623"/>
    </row>
    <row r="15" spans="2:154" s="413" customFormat="1" ht="13.5" customHeight="1">
      <c r="B15" s="641" t="s">
        <v>444</v>
      </c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  <c r="BB15" s="641"/>
      <c r="BC15" s="641"/>
      <c r="BD15" s="641"/>
      <c r="BE15" s="641"/>
      <c r="BF15" s="641"/>
      <c r="BG15" s="641"/>
      <c r="BH15" s="641"/>
      <c r="BI15" s="641"/>
      <c r="BJ15" s="641"/>
      <c r="BK15" s="641"/>
      <c r="BL15" s="641"/>
      <c r="BM15" s="641"/>
      <c r="BN15" s="641"/>
      <c r="BO15" s="641"/>
      <c r="BP15" s="641"/>
      <c r="BQ15" s="641"/>
      <c r="BR15" s="641"/>
      <c r="BS15" s="641"/>
      <c r="BT15" s="641"/>
      <c r="BU15" s="641"/>
      <c r="BV15" s="631" t="s">
        <v>606</v>
      </c>
      <c r="BW15" s="631"/>
      <c r="BX15" s="631"/>
      <c r="BY15" s="637" t="s">
        <v>445</v>
      </c>
      <c r="BZ15" s="637"/>
      <c r="CA15" s="637"/>
      <c r="CB15" s="637"/>
      <c r="CC15" s="637"/>
      <c r="CD15" s="637"/>
      <c r="CE15" s="637"/>
      <c r="CF15" s="637"/>
      <c r="CG15" s="637"/>
      <c r="CH15" s="637"/>
      <c r="CI15" s="637"/>
      <c r="CJ15" s="637"/>
      <c r="CK15" s="637"/>
      <c r="CL15" s="637"/>
      <c r="CM15" s="637"/>
      <c r="CN15" s="637"/>
      <c r="CO15" s="637"/>
      <c r="CP15" s="637"/>
      <c r="CQ15" s="637"/>
      <c r="CR15" s="637"/>
      <c r="CS15" s="637"/>
      <c r="CT15" s="637"/>
      <c r="CU15" s="637"/>
      <c r="CV15" s="637"/>
      <c r="CW15" s="637"/>
      <c r="CX15" s="637"/>
      <c r="CY15" s="637"/>
      <c r="CZ15" s="637"/>
      <c r="DA15" s="637"/>
      <c r="DB15" s="637"/>
      <c r="DC15" s="637"/>
      <c r="DD15" s="637"/>
      <c r="DE15" s="637"/>
      <c r="DF15" s="637"/>
      <c r="DG15" s="637"/>
      <c r="DH15" s="637"/>
      <c r="DI15" s="637"/>
      <c r="DJ15" s="637"/>
      <c r="DK15" s="637"/>
      <c r="DL15" s="637"/>
      <c r="DM15" s="637"/>
      <c r="DN15" s="637"/>
      <c r="DO15" s="637"/>
      <c r="DP15" s="637"/>
      <c r="DQ15" s="637"/>
      <c r="DR15" s="637"/>
      <c r="DS15" s="637"/>
      <c r="DT15" s="637"/>
      <c r="DU15" s="637"/>
      <c r="DV15" s="637"/>
      <c r="DW15" s="637"/>
      <c r="DX15" s="637"/>
      <c r="DY15" s="637"/>
      <c r="DZ15" s="637"/>
      <c r="EA15" s="637"/>
      <c r="EB15" s="637"/>
      <c r="EC15" s="637"/>
      <c r="ED15" s="637"/>
      <c r="EE15" s="637"/>
      <c r="EF15" s="637"/>
      <c r="EG15" s="637"/>
      <c r="EH15" s="637"/>
      <c r="EI15" s="637"/>
      <c r="EJ15" s="637"/>
      <c r="EL15" s="624"/>
      <c r="EM15" s="625"/>
      <c r="EN15" s="625"/>
      <c r="EO15" s="625"/>
      <c r="EP15" s="625"/>
      <c r="EQ15" s="625"/>
      <c r="ER15" s="625"/>
      <c r="ES15" s="625"/>
      <c r="ET15" s="625"/>
      <c r="EU15" s="625"/>
      <c r="EV15" s="625"/>
      <c r="EW15" s="625"/>
      <c r="EX15" s="626"/>
    </row>
    <row r="16" spans="3:154" s="413" customFormat="1" ht="14.25" customHeight="1"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4" t="s">
        <v>446</v>
      </c>
      <c r="AJ16" s="631" t="s">
        <v>606</v>
      </c>
      <c r="AK16" s="631"/>
      <c r="AL16" s="631"/>
      <c r="AM16" s="641" t="s">
        <v>447</v>
      </c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  <c r="BB16" s="641"/>
      <c r="BC16" s="641"/>
      <c r="BD16" s="641"/>
      <c r="BE16" s="641"/>
      <c r="BF16" s="641"/>
      <c r="BG16" s="641"/>
      <c r="BH16" s="641"/>
      <c r="BI16" s="641"/>
      <c r="BJ16" s="641"/>
      <c r="BK16" s="641"/>
      <c r="BL16" s="641"/>
      <c r="BM16" s="641"/>
      <c r="BN16" s="641"/>
      <c r="BO16" s="641"/>
      <c r="BP16" s="641"/>
      <c r="BQ16" s="641"/>
      <c r="BR16" s="641"/>
      <c r="BS16" s="641"/>
      <c r="BT16" s="641"/>
      <c r="BU16" s="641"/>
      <c r="BV16" s="641"/>
      <c r="BW16" s="641"/>
      <c r="BX16" s="641"/>
      <c r="BY16" s="641"/>
      <c r="BZ16" s="641"/>
      <c r="CA16" s="641"/>
      <c r="CB16" s="641"/>
      <c r="CC16" s="641"/>
      <c r="CD16" s="641"/>
      <c r="CE16" s="641"/>
      <c r="CF16" s="641"/>
      <c r="CG16" s="641"/>
      <c r="CH16" s="641"/>
      <c r="CI16" s="641"/>
      <c r="CJ16" s="641"/>
      <c r="CK16" s="641"/>
      <c r="CL16" s="641"/>
      <c r="CM16" s="631" t="s">
        <v>629</v>
      </c>
      <c r="CN16" s="631"/>
      <c r="CO16" s="631"/>
      <c r="CP16" s="632" t="s">
        <v>448</v>
      </c>
      <c r="CQ16" s="632"/>
      <c r="CR16" s="632"/>
      <c r="CS16" s="632"/>
      <c r="CT16" s="632"/>
      <c r="CU16" s="631" t="s">
        <v>633</v>
      </c>
      <c r="CV16" s="631"/>
      <c r="CW16" s="631"/>
      <c r="CX16" s="415" t="s">
        <v>449</v>
      </c>
      <c r="CY16" s="415"/>
      <c r="CZ16" s="415"/>
      <c r="DA16" s="415"/>
      <c r="DB16" s="415"/>
      <c r="DC16" s="415"/>
      <c r="DD16" s="415"/>
      <c r="DE16" s="415"/>
      <c r="DF16" s="415"/>
      <c r="DG16" s="415"/>
      <c r="DH16" s="415"/>
      <c r="DI16" s="415"/>
      <c r="DJ16" s="415"/>
      <c r="DK16" s="415"/>
      <c r="DL16" s="415"/>
      <c r="DM16" s="415"/>
      <c r="DN16" s="415"/>
      <c r="DO16" s="415"/>
      <c r="DP16" s="415"/>
      <c r="DQ16" s="415"/>
      <c r="DR16" s="415"/>
      <c r="DS16" s="415"/>
      <c r="DT16" s="415"/>
      <c r="DU16" s="415"/>
      <c r="DV16" s="415"/>
      <c r="DW16" s="415"/>
      <c r="DX16" s="415"/>
      <c r="DY16" s="415"/>
      <c r="DZ16" s="415"/>
      <c r="EA16" s="415"/>
      <c r="EB16" s="415"/>
      <c r="EC16" s="415"/>
      <c r="ED16" s="415"/>
      <c r="EE16" s="415"/>
      <c r="EF16" s="415"/>
      <c r="EG16" s="415"/>
      <c r="EH16" s="415"/>
      <c r="EI16" s="415"/>
      <c r="EJ16" s="415"/>
      <c r="EL16" s="624"/>
      <c r="EM16" s="625"/>
      <c r="EN16" s="625"/>
      <c r="EO16" s="625"/>
      <c r="EP16" s="625"/>
      <c r="EQ16" s="625"/>
      <c r="ER16" s="625"/>
      <c r="ES16" s="625"/>
      <c r="ET16" s="625"/>
      <c r="EU16" s="625"/>
      <c r="EV16" s="625"/>
      <c r="EW16" s="625"/>
      <c r="EX16" s="626"/>
    </row>
    <row r="17" spans="2:154" s="413" customFormat="1" ht="1.5" customHeight="1" thickBot="1"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8"/>
      <c r="AK17" s="418"/>
      <c r="AL17" s="418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8"/>
      <c r="CN17" s="418"/>
      <c r="CO17" s="418"/>
      <c r="CP17" s="417"/>
      <c r="CQ17" s="417"/>
      <c r="CR17" s="417"/>
      <c r="CS17" s="417"/>
      <c r="CT17" s="417"/>
      <c r="CU17" s="418"/>
      <c r="CV17" s="418"/>
      <c r="CW17" s="418"/>
      <c r="CX17" s="415"/>
      <c r="CY17" s="415"/>
      <c r="CZ17" s="415"/>
      <c r="DA17" s="415"/>
      <c r="DB17" s="415"/>
      <c r="DC17" s="415"/>
      <c r="DD17" s="415"/>
      <c r="DE17" s="415"/>
      <c r="DF17" s="415"/>
      <c r="DG17" s="415"/>
      <c r="DH17" s="415"/>
      <c r="DI17" s="415"/>
      <c r="DJ17" s="415"/>
      <c r="DK17" s="415"/>
      <c r="DL17" s="415"/>
      <c r="DM17" s="415"/>
      <c r="DN17" s="415"/>
      <c r="DO17" s="415"/>
      <c r="DP17" s="415"/>
      <c r="DQ17" s="415"/>
      <c r="DR17" s="415"/>
      <c r="DS17" s="415"/>
      <c r="DT17" s="415"/>
      <c r="DU17" s="415"/>
      <c r="DV17" s="415"/>
      <c r="DW17" s="415"/>
      <c r="DX17" s="415"/>
      <c r="DY17" s="415"/>
      <c r="DZ17" s="415"/>
      <c r="EA17" s="415"/>
      <c r="EB17" s="415"/>
      <c r="EC17" s="415"/>
      <c r="ED17" s="415"/>
      <c r="EE17" s="415"/>
      <c r="EF17" s="415"/>
      <c r="EG17" s="415"/>
      <c r="EH17" s="415"/>
      <c r="EI17" s="415"/>
      <c r="EJ17" s="415"/>
      <c r="EL17" s="416"/>
      <c r="EM17" s="416"/>
      <c r="EN17" s="416"/>
      <c r="EO17" s="416"/>
      <c r="EP17" s="416"/>
      <c r="EQ17" s="416"/>
      <c r="ER17" s="416"/>
      <c r="ES17" s="416"/>
      <c r="ET17" s="416"/>
      <c r="EU17" s="416"/>
      <c r="EV17" s="416"/>
      <c r="EW17" s="416"/>
      <c r="EX17" s="416"/>
    </row>
    <row r="18" spans="1:154" s="420" customFormat="1" ht="11.25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DH18" s="419"/>
      <c r="DI18" s="419"/>
      <c r="DJ18" s="419"/>
      <c r="DK18" s="419"/>
      <c r="DL18" s="419"/>
      <c r="DM18" s="419"/>
      <c r="DN18" s="419"/>
      <c r="DO18" s="419"/>
      <c r="DP18" s="419"/>
      <c r="DQ18" s="419"/>
      <c r="DR18" s="419"/>
      <c r="DS18" s="419"/>
      <c r="DT18" s="419"/>
      <c r="DU18" s="419"/>
      <c r="DV18" s="419"/>
      <c r="DW18" s="419"/>
      <c r="DZ18" s="419"/>
      <c r="EA18" s="419"/>
      <c r="EB18" s="419"/>
      <c r="EJ18" s="421" t="s">
        <v>142</v>
      </c>
      <c r="EL18" s="628" t="s">
        <v>143</v>
      </c>
      <c r="EM18" s="629"/>
      <c r="EN18" s="629"/>
      <c r="EO18" s="629"/>
      <c r="EP18" s="629"/>
      <c r="EQ18" s="629"/>
      <c r="ER18" s="629"/>
      <c r="ES18" s="629"/>
      <c r="ET18" s="629"/>
      <c r="EU18" s="629"/>
      <c r="EV18" s="629"/>
      <c r="EW18" s="629"/>
      <c r="EX18" s="630"/>
    </row>
    <row r="19" spans="54:154" s="422" customFormat="1" ht="12.75" customHeight="1">
      <c r="BB19" s="640" t="s">
        <v>450</v>
      </c>
      <c r="BC19" s="640"/>
      <c r="BD19" s="640"/>
      <c r="BE19" s="640"/>
      <c r="BF19" s="640"/>
      <c r="BG19" s="627" t="str">
        <f>CK12</f>
        <v>15</v>
      </c>
      <c r="BH19" s="627"/>
      <c r="BI19" s="627"/>
      <c r="BJ19" s="627"/>
      <c r="BK19" s="648" t="s">
        <v>441</v>
      </c>
      <c r="BL19" s="648"/>
      <c r="BM19" s="638" t="str">
        <f>CQ12</f>
        <v>декабря</v>
      </c>
      <c r="BN19" s="639"/>
      <c r="BO19" s="639"/>
      <c r="BP19" s="639"/>
      <c r="BQ19" s="639"/>
      <c r="BR19" s="639"/>
      <c r="BS19" s="639"/>
      <c r="BT19" s="639"/>
      <c r="BU19" s="639"/>
      <c r="BV19" s="639"/>
      <c r="BW19" s="639"/>
      <c r="BX19" s="639"/>
      <c r="BY19" s="639"/>
      <c r="BZ19" s="639"/>
      <c r="CA19" s="640">
        <v>20</v>
      </c>
      <c r="CB19" s="640"/>
      <c r="CC19" s="640"/>
      <c r="CD19" s="642" t="str">
        <f>DM12</f>
        <v>21</v>
      </c>
      <c r="CE19" s="642"/>
      <c r="CF19" s="642"/>
      <c r="CG19" s="576" t="s">
        <v>451</v>
      </c>
      <c r="CH19" s="576"/>
      <c r="CI19" s="576"/>
      <c r="CJ19" s="576"/>
      <c r="CK19" s="576"/>
      <c r="CL19" s="576"/>
      <c r="DZ19" s="424"/>
      <c r="EA19" s="424"/>
      <c r="EB19" s="424"/>
      <c r="EC19" s="424"/>
      <c r="ED19" s="424"/>
      <c r="EE19" s="424"/>
      <c r="EF19" s="424"/>
      <c r="EG19" s="424"/>
      <c r="EH19" s="424"/>
      <c r="EI19" s="424"/>
      <c r="EJ19" s="423" t="s">
        <v>144</v>
      </c>
      <c r="EL19" s="633" t="str">
        <f>CK12</f>
        <v>15</v>
      </c>
      <c r="EM19" s="634"/>
      <c r="EN19" s="668" t="str">
        <f>CQ12</f>
        <v>декабря</v>
      </c>
      <c r="EO19" s="668"/>
      <c r="EP19" s="668"/>
      <c r="EQ19" s="668"/>
      <c r="ER19" s="668"/>
      <c r="ES19" s="668"/>
      <c r="ET19" s="668"/>
      <c r="EU19" s="665">
        <f>DJ12</f>
        <v>20</v>
      </c>
      <c r="EV19" s="665"/>
      <c r="EW19" s="666" t="str">
        <f>DM12</f>
        <v>21</v>
      </c>
      <c r="EX19" s="667"/>
    </row>
    <row r="20" spans="1:154" s="422" customFormat="1" ht="11.25">
      <c r="A20" s="422" t="s">
        <v>160</v>
      </c>
      <c r="AL20" s="578" t="s">
        <v>316</v>
      </c>
      <c r="AM20" s="578"/>
      <c r="AN20" s="578"/>
      <c r="AO20" s="578"/>
      <c r="AP20" s="578"/>
      <c r="AQ20" s="578"/>
      <c r="AR20" s="578"/>
      <c r="AS20" s="578"/>
      <c r="AT20" s="578"/>
      <c r="AU20" s="578"/>
      <c r="AV20" s="578"/>
      <c r="AW20" s="578"/>
      <c r="AX20" s="578"/>
      <c r="AY20" s="578"/>
      <c r="AZ20" s="578"/>
      <c r="BA20" s="578"/>
      <c r="BB20" s="578"/>
      <c r="BC20" s="578"/>
      <c r="BD20" s="578"/>
      <c r="BE20" s="578"/>
      <c r="BF20" s="578"/>
      <c r="BG20" s="578"/>
      <c r="BH20" s="578"/>
      <c r="BI20" s="578"/>
      <c r="BJ20" s="578"/>
      <c r="BK20" s="578"/>
      <c r="BL20" s="578"/>
      <c r="BM20" s="578"/>
      <c r="BN20" s="578"/>
      <c r="BO20" s="578"/>
      <c r="BP20" s="578"/>
      <c r="BQ20" s="578"/>
      <c r="BR20" s="578"/>
      <c r="BS20" s="578"/>
      <c r="BT20" s="578"/>
      <c r="BU20" s="578"/>
      <c r="BV20" s="578"/>
      <c r="BW20" s="578"/>
      <c r="BX20" s="578"/>
      <c r="BY20" s="578"/>
      <c r="BZ20" s="578"/>
      <c r="CA20" s="578"/>
      <c r="CB20" s="578"/>
      <c r="CC20" s="578"/>
      <c r="CD20" s="578"/>
      <c r="CE20" s="578"/>
      <c r="CF20" s="578"/>
      <c r="CG20" s="578"/>
      <c r="CH20" s="578"/>
      <c r="CI20" s="578"/>
      <c r="CJ20" s="578"/>
      <c r="CK20" s="578"/>
      <c r="CL20" s="578"/>
      <c r="CM20" s="578"/>
      <c r="CN20" s="578"/>
      <c r="CO20" s="578"/>
      <c r="CP20" s="578"/>
      <c r="CQ20" s="578"/>
      <c r="CR20" s="578"/>
      <c r="CS20" s="578"/>
      <c r="CT20" s="578"/>
      <c r="CU20" s="578"/>
      <c r="CV20" s="578"/>
      <c r="CW20" s="578"/>
      <c r="CX20" s="578"/>
      <c r="CY20" s="578"/>
      <c r="CZ20" s="578"/>
      <c r="DA20" s="578"/>
      <c r="DB20" s="578"/>
      <c r="DC20" s="578"/>
      <c r="DD20" s="578"/>
      <c r="DE20" s="578"/>
      <c r="DF20" s="578"/>
      <c r="DG20" s="578"/>
      <c r="DH20" s="578"/>
      <c r="DI20" s="578"/>
      <c r="DJ20" s="578"/>
      <c r="DK20" s="578"/>
      <c r="DL20" s="578"/>
      <c r="DM20" s="578"/>
      <c r="DZ20" s="424"/>
      <c r="EA20" s="424"/>
      <c r="EB20" s="424"/>
      <c r="EC20" s="424"/>
      <c r="ED20" s="424"/>
      <c r="EE20" s="424"/>
      <c r="EF20" s="424"/>
      <c r="EG20" s="424"/>
      <c r="EH20" s="424"/>
      <c r="EI20" s="424"/>
      <c r="EJ20" s="423" t="s">
        <v>452</v>
      </c>
      <c r="EL20" s="605" t="s">
        <v>554</v>
      </c>
      <c r="EM20" s="606"/>
      <c r="EN20" s="606"/>
      <c r="EO20" s="606"/>
      <c r="EP20" s="606"/>
      <c r="EQ20" s="606"/>
      <c r="ER20" s="606"/>
      <c r="ES20" s="606"/>
      <c r="ET20" s="606"/>
      <c r="EU20" s="606"/>
      <c r="EV20" s="606"/>
      <c r="EW20" s="606"/>
      <c r="EX20" s="607"/>
    </row>
    <row r="21" spans="1:154" s="422" customFormat="1" ht="11.25">
      <c r="A21" s="422" t="s">
        <v>453</v>
      </c>
      <c r="AL21" s="566" t="s">
        <v>174</v>
      </c>
      <c r="AM21" s="566"/>
      <c r="AN21" s="566"/>
      <c r="AO21" s="566"/>
      <c r="AP21" s="566"/>
      <c r="AQ21" s="566"/>
      <c r="AR21" s="566"/>
      <c r="AS21" s="566"/>
      <c r="AT21" s="566"/>
      <c r="AU21" s="566"/>
      <c r="AV21" s="566"/>
      <c r="AW21" s="566"/>
      <c r="AX21" s="566"/>
      <c r="AY21" s="566"/>
      <c r="AZ21" s="566"/>
      <c r="BA21" s="566"/>
      <c r="BB21" s="566"/>
      <c r="BC21" s="566"/>
      <c r="BD21" s="566"/>
      <c r="BE21" s="566"/>
      <c r="BF21" s="566"/>
      <c r="BG21" s="566"/>
      <c r="BH21" s="566"/>
      <c r="BI21" s="566"/>
      <c r="BJ21" s="566"/>
      <c r="BK21" s="566"/>
      <c r="BL21" s="566"/>
      <c r="BM21" s="566"/>
      <c r="BN21" s="566"/>
      <c r="BO21" s="566"/>
      <c r="BP21" s="566"/>
      <c r="BQ21" s="566"/>
      <c r="BR21" s="566"/>
      <c r="BS21" s="566"/>
      <c r="BT21" s="566"/>
      <c r="BU21" s="566"/>
      <c r="BV21" s="566"/>
      <c r="BW21" s="566"/>
      <c r="BX21" s="566"/>
      <c r="BY21" s="566"/>
      <c r="BZ21" s="566"/>
      <c r="CA21" s="566"/>
      <c r="CB21" s="566"/>
      <c r="CC21" s="566"/>
      <c r="CD21" s="566"/>
      <c r="CE21" s="566"/>
      <c r="CF21" s="566"/>
      <c r="CG21" s="566"/>
      <c r="CH21" s="566"/>
      <c r="CI21" s="566"/>
      <c r="CJ21" s="566"/>
      <c r="CK21" s="566"/>
      <c r="CL21" s="566"/>
      <c r="CM21" s="566"/>
      <c r="CN21" s="566"/>
      <c r="CO21" s="566"/>
      <c r="CP21" s="566"/>
      <c r="CQ21" s="566"/>
      <c r="CR21" s="566"/>
      <c r="CS21" s="566"/>
      <c r="CT21" s="566"/>
      <c r="CU21" s="566"/>
      <c r="CV21" s="566"/>
      <c r="CW21" s="566"/>
      <c r="CX21" s="566"/>
      <c r="CY21" s="566"/>
      <c r="CZ21" s="566"/>
      <c r="DA21" s="566"/>
      <c r="DB21" s="566"/>
      <c r="DC21" s="566"/>
      <c r="DD21" s="566"/>
      <c r="DE21" s="566"/>
      <c r="DF21" s="566"/>
      <c r="DG21" s="566"/>
      <c r="DH21" s="566"/>
      <c r="DI21" s="566"/>
      <c r="DJ21" s="566"/>
      <c r="DK21" s="566"/>
      <c r="DL21" s="566"/>
      <c r="DM21" s="566"/>
      <c r="DZ21" s="424"/>
      <c r="EA21" s="424"/>
      <c r="EB21" s="424"/>
      <c r="EC21" s="424"/>
      <c r="ED21" s="424"/>
      <c r="EE21" s="424"/>
      <c r="EF21" s="424"/>
      <c r="EG21" s="424"/>
      <c r="EH21" s="424"/>
      <c r="EI21" s="424"/>
      <c r="EJ21" s="423" t="s">
        <v>452</v>
      </c>
      <c r="EL21" s="608" t="s">
        <v>454</v>
      </c>
      <c r="EM21" s="609"/>
      <c r="EN21" s="609"/>
      <c r="EO21" s="609"/>
      <c r="EP21" s="609"/>
      <c r="EQ21" s="609"/>
      <c r="ER21" s="609"/>
      <c r="ES21" s="609"/>
      <c r="ET21" s="609"/>
      <c r="EU21" s="609"/>
      <c r="EV21" s="609"/>
      <c r="EW21" s="609"/>
      <c r="EX21" s="610"/>
    </row>
    <row r="22" spans="1:154" s="422" customFormat="1" ht="11.25">
      <c r="A22" s="422" t="s">
        <v>455</v>
      </c>
      <c r="AL22" s="566" t="s">
        <v>174</v>
      </c>
      <c r="AM22" s="566"/>
      <c r="AN22" s="566"/>
      <c r="AO22" s="566"/>
      <c r="AP22" s="566"/>
      <c r="AQ22" s="566"/>
      <c r="AR22" s="566"/>
      <c r="AS22" s="566"/>
      <c r="AT22" s="566"/>
      <c r="AU22" s="566"/>
      <c r="AV22" s="566"/>
      <c r="AW22" s="566"/>
      <c r="AX22" s="566"/>
      <c r="AY22" s="566"/>
      <c r="AZ22" s="566"/>
      <c r="BA22" s="566"/>
      <c r="BB22" s="566"/>
      <c r="BC22" s="566"/>
      <c r="BD22" s="566"/>
      <c r="BE22" s="566"/>
      <c r="BF22" s="566"/>
      <c r="BG22" s="566"/>
      <c r="BH22" s="566"/>
      <c r="BI22" s="566"/>
      <c r="BJ22" s="566"/>
      <c r="BK22" s="566"/>
      <c r="BL22" s="566"/>
      <c r="BM22" s="566"/>
      <c r="BN22" s="566"/>
      <c r="BO22" s="566"/>
      <c r="BP22" s="566"/>
      <c r="BQ22" s="566"/>
      <c r="BR22" s="566"/>
      <c r="BS22" s="566"/>
      <c r="BT22" s="566"/>
      <c r="BU22" s="566"/>
      <c r="BV22" s="566"/>
      <c r="BW22" s="566"/>
      <c r="BX22" s="566"/>
      <c r="BY22" s="566"/>
      <c r="BZ22" s="566"/>
      <c r="CA22" s="566"/>
      <c r="CB22" s="566"/>
      <c r="CC22" s="566"/>
      <c r="CD22" s="566"/>
      <c r="CE22" s="566"/>
      <c r="CF22" s="566"/>
      <c r="CG22" s="566"/>
      <c r="CH22" s="566"/>
      <c r="CI22" s="566"/>
      <c r="CJ22" s="566"/>
      <c r="CK22" s="566"/>
      <c r="CL22" s="566"/>
      <c r="CM22" s="566"/>
      <c r="CN22" s="566"/>
      <c r="CO22" s="566"/>
      <c r="CP22" s="566"/>
      <c r="CQ22" s="566"/>
      <c r="CR22" s="566"/>
      <c r="CS22" s="566"/>
      <c r="CT22" s="566"/>
      <c r="CU22" s="566"/>
      <c r="CV22" s="566"/>
      <c r="CW22" s="566"/>
      <c r="CX22" s="566"/>
      <c r="CY22" s="566"/>
      <c r="CZ22" s="566"/>
      <c r="DA22" s="566"/>
      <c r="DB22" s="566"/>
      <c r="DC22" s="566"/>
      <c r="DD22" s="566"/>
      <c r="DE22" s="566"/>
      <c r="DF22" s="566"/>
      <c r="DG22" s="566"/>
      <c r="DH22" s="566"/>
      <c r="DI22" s="566"/>
      <c r="DJ22" s="566"/>
      <c r="DK22" s="566"/>
      <c r="DL22" s="566"/>
      <c r="DM22" s="566"/>
      <c r="DZ22" s="424"/>
      <c r="EA22" s="424"/>
      <c r="EB22" s="424"/>
      <c r="EC22" s="424"/>
      <c r="ED22" s="424"/>
      <c r="EE22" s="424"/>
      <c r="EF22" s="424"/>
      <c r="EG22" s="424"/>
      <c r="EH22" s="424"/>
      <c r="EI22" s="424"/>
      <c r="EJ22" s="423" t="s">
        <v>456</v>
      </c>
      <c r="EL22" s="611" t="s">
        <v>457</v>
      </c>
      <c r="EM22" s="612"/>
      <c r="EN22" s="612"/>
      <c r="EO22" s="612"/>
      <c r="EP22" s="612"/>
      <c r="EQ22" s="612"/>
      <c r="ER22" s="612"/>
      <c r="ES22" s="612"/>
      <c r="ET22" s="612"/>
      <c r="EU22" s="612"/>
      <c r="EV22" s="612"/>
      <c r="EW22" s="612"/>
      <c r="EX22" s="613"/>
    </row>
    <row r="23" spans="1:154" s="422" customFormat="1" ht="11.25">
      <c r="A23" s="422" t="s">
        <v>145</v>
      </c>
      <c r="AL23" s="566" t="s">
        <v>549</v>
      </c>
      <c r="AM23" s="566"/>
      <c r="AN23" s="566"/>
      <c r="AO23" s="566"/>
      <c r="AP23" s="566"/>
      <c r="AQ23" s="566"/>
      <c r="AR23" s="566"/>
      <c r="AS23" s="566"/>
      <c r="AT23" s="566"/>
      <c r="AU23" s="566"/>
      <c r="AV23" s="566"/>
      <c r="AW23" s="566"/>
      <c r="AX23" s="566"/>
      <c r="AY23" s="566"/>
      <c r="AZ23" s="566"/>
      <c r="BA23" s="566"/>
      <c r="BB23" s="566"/>
      <c r="BC23" s="566"/>
      <c r="BD23" s="566"/>
      <c r="BE23" s="566"/>
      <c r="BF23" s="566"/>
      <c r="BG23" s="566"/>
      <c r="BH23" s="566"/>
      <c r="BI23" s="566"/>
      <c r="BJ23" s="566"/>
      <c r="BK23" s="566"/>
      <c r="BL23" s="566"/>
      <c r="BM23" s="566"/>
      <c r="BN23" s="566"/>
      <c r="BO23" s="566"/>
      <c r="BP23" s="566"/>
      <c r="BQ23" s="566"/>
      <c r="BR23" s="566"/>
      <c r="BS23" s="566"/>
      <c r="BT23" s="566"/>
      <c r="BU23" s="566"/>
      <c r="BV23" s="566"/>
      <c r="BW23" s="566"/>
      <c r="BX23" s="566"/>
      <c r="BY23" s="566"/>
      <c r="BZ23" s="566"/>
      <c r="CA23" s="566"/>
      <c r="CB23" s="566"/>
      <c r="CC23" s="566"/>
      <c r="CD23" s="566"/>
      <c r="CE23" s="566"/>
      <c r="CF23" s="566"/>
      <c r="CG23" s="566"/>
      <c r="CH23" s="566"/>
      <c r="CI23" s="566"/>
      <c r="CJ23" s="566"/>
      <c r="CK23" s="566"/>
      <c r="CL23" s="566"/>
      <c r="CM23" s="566"/>
      <c r="CN23" s="566"/>
      <c r="CO23" s="566"/>
      <c r="CP23" s="566"/>
      <c r="CQ23" s="566"/>
      <c r="CR23" s="566"/>
      <c r="CS23" s="566"/>
      <c r="CT23" s="566"/>
      <c r="CU23" s="566"/>
      <c r="CV23" s="566"/>
      <c r="CW23" s="566"/>
      <c r="CX23" s="566"/>
      <c r="CY23" s="566"/>
      <c r="CZ23" s="566"/>
      <c r="DA23" s="566"/>
      <c r="DB23" s="566"/>
      <c r="DC23" s="566"/>
      <c r="DD23" s="566"/>
      <c r="DE23" s="566"/>
      <c r="DF23" s="566"/>
      <c r="DG23" s="566"/>
      <c r="DH23" s="566"/>
      <c r="DI23" s="566"/>
      <c r="DJ23" s="566"/>
      <c r="DK23" s="566"/>
      <c r="DL23" s="566"/>
      <c r="DM23" s="566"/>
      <c r="DZ23" s="424"/>
      <c r="EA23" s="424"/>
      <c r="EB23" s="424"/>
      <c r="EC23" s="424"/>
      <c r="ED23" s="424"/>
      <c r="EE23" s="424"/>
      <c r="EF23" s="424"/>
      <c r="EG23" s="424"/>
      <c r="EH23" s="424"/>
      <c r="EI23" s="424"/>
      <c r="EJ23" s="423" t="s">
        <v>89</v>
      </c>
      <c r="EL23" s="611" t="s">
        <v>458</v>
      </c>
      <c r="EM23" s="612"/>
      <c r="EN23" s="612"/>
      <c r="EO23" s="612"/>
      <c r="EP23" s="612"/>
      <c r="EQ23" s="612"/>
      <c r="ER23" s="612"/>
      <c r="ES23" s="612"/>
      <c r="ET23" s="612"/>
      <c r="EU23" s="612"/>
      <c r="EV23" s="612"/>
      <c r="EW23" s="612"/>
      <c r="EX23" s="613"/>
    </row>
    <row r="24" spans="1:154" s="422" customFormat="1" ht="12" thickBot="1">
      <c r="A24" s="422" t="s">
        <v>459</v>
      </c>
      <c r="DZ24" s="424"/>
      <c r="EA24" s="424"/>
      <c r="EB24" s="424"/>
      <c r="EC24" s="424"/>
      <c r="ED24" s="424"/>
      <c r="EE24" s="424"/>
      <c r="EF24" s="424"/>
      <c r="EG24" s="424"/>
      <c r="EH24" s="424"/>
      <c r="EI24" s="424"/>
      <c r="EJ24" s="423" t="s">
        <v>146</v>
      </c>
      <c r="EL24" s="614" t="s">
        <v>460</v>
      </c>
      <c r="EM24" s="615"/>
      <c r="EN24" s="615"/>
      <c r="EO24" s="615"/>
      <c r="EP24" s="615"/>
      <c r="EQ24" s="615"/>
      <c r="ER24" s="615"/>
      <c r="ES24" s="615"/>
      <c r="ET24" s="615"/>
      <c r="EU24" s="615"/>
      <c r="EV24" s="615"/>
      <c r="EW24" s="615"/>
      <c r="EX24" s="616"/>
    </row>
    <row r="25" s="422" customFormat="1" ht="11.25"/>
    <row r="26" spans="1:154" s="422" customFormat="1" ht="11.25">
      <c r="A26" s="577" t="s">
        <v>461</v>
      </c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  <c r="W26" s="577"/>
      <c r="X26" s="577"/>
      <c r="Y26" s="577"/>
      <c r="Z26" s="577"/>
      <c r="AA26" s="577"/>
      <c r="AB26" s="577"/>
      <c r="AC26" s="577"/>
      <c r="AD26" s="577"/>
      <c r="AE26" s="577"/>
      <c r="AF26" s="577"/>
      <c r="AG26" s="577"/>
      <c r="AH26" s="577"/>
      <c r="AI26" s="577"/>
      <c r="AJ26" s="577"/>
      <c r="AK26" s="577"/>
      <c r="AL26" s="577"/>
      <c r="AM26" s="577"/>
      <c r="AN26" s="577"/>
      <c r="AO26" s="577"/>
      <c r="AP26" s="577"/>
      <c r="AQ26" s="577"/>
      <c r="AR26" s="577"/>
      <c r="AS26" s="577"/>
      <c r="AT26" s="577"/>
      <c r="AU26" s="577"/>
      <c r="AV26" s="577"/>
      <c r="AW26" s="577"/>
      <c r="AX26" s="577"/>
      <c r="AY26" s="577"/>
      <c r="AZ26" s="577"/>
      <c r="BA26" s="577"/>
      <c r="BB26" s="577"/>
      <c r="BC26" s="577"/>
      <c r="BD26" s="577"/>
      <c r="BE26" s="577"/>
      <c r="BF26" s="577"/>
      <c r="BG26" s="577"/>
      <c r="BH26" s="577"/>
      <c r="BI26" s="577"/>
      <c r="BJ26" s="577"/>
      <c r="BK26" s="577"/>
      <c r="BL26" s="577"/>
      <c r="BM26" s="577"/>
      <c r="BN26" s="577"/>
      <c r="BO26" s="577"/>
      <c r="BP26" s="577"/>
      <c r="BQ26" s="577"/>
      <c r="BR26" s="577"/>
      <c r="BS26" s="577"/>
      <c r="BT26" s="577"/>
      <c r="BU26" s="577"/>
      <c r="BV26" s="577"/>
      <c r="BW26" s="577"/>
      <c r="BX26" s="577"/>
      <c r="BY26" s="577"/>
      <c r="BZ26" s="577"/>
      <c r="CA26" s="577"/>
      <c r="CB26" s="577"/>
      <c r="CC26" s="577"/>
      <c r="CD26" s="577"/>
      <c r="CE26" s="577"/>
      <c r="CF26" s="577"/>
      <c r="CG26" s="577"/>
      <c r="CH26" s="577"/>
      <c r="CI26" s="577"/>
      <c r="CJ26" s="577"/>
      <c r="CK26" s="577"/>
      <c r="CL26" s="577"/>
      <c r="CM26" s="577"/>
      <c r="CN26" s="577"/>
      <c r="CO26" s="577"/>
      <c r="CP26" s="577"/>
      <c r="CQ26" s="577"/>
      <c r="CR26" s="577"/>
      <c r="CS26" s="577"/>
      <c r="CT26" s="577"/>
      <c r="CU26" s="577"/>
      <c r="CV26" s="577"/>
      <c r="CW26" s="577"/>
      <c r="CX26" s="577"/>
      <c r="CY26" s="577"/>
      <c r="CZ26" s="577"/>
      <c r="DA26" s="577"/>
      <c r="DB26" s="577"/>
      <c r="DC26" s="577"/>
      <c r="DD26" s="577"/>
      <c r="DE26" s="577"/>
      <c r="DF26" s="577"/>
      <c r="DG26" s="577"/>
      <c r="DH26" s="577"/>
      <c r="DI26" s="577"/>
      <c r="DJ26" s="577"/>
      <c r="DK26" s="577"/>
      <c r="DL26" s="577"/>
      <c r="DM26" s="577"/>
      <c r="DN26" s="577"/>
      <c r="DO26" s="577"/>
      <c r="DP26" s="577"/>
      <c r="DQ26" s="577"/>
      <c r="DR26" s="577"/>
      <c r="DS26" s="577"/>
      <c r="DT26" s="577"/>
      <c r="DU26" s="577"/>
      <c r="DV26" s="577"/>
      <c r="DW26" s="577"/>
      <c r="DX26" s="577"/>
      <c r="DY26" s="577"/>
      <c r="DZ26" s="577"/>
      <c r="EA26" s="577"/>
      <c r="EB26" s="577"/>
      <c r="EC26" s="577"/>
      <c r="ED26" s="577"/>
      <c r="EE26" s="577"/>
      <c r="EF26" s="577"/>
      <c r="EG26" s="577"/>
      <c r="EH26" s="577"/>
      <c r="EI26" s="577"/>
      <c r="EJ26" s="577"/>
      <c r="EK26" s="577"/>
      <c r="EL26" s="577"/>
      <c r="EM26" s="577"/>
      <c r="EN26" s="577"/>
      <c r="EO26" s="577"/>
      <c r="EP26" s="577"/>
      <c r="EQ26" s="577"/>
      <c r="ER26" s="577"/>
      <c r="ES26" s="577"/>
      <c r="ET26" s="577"/>
      <c r="EU26" s="577"/>
      <c r="EV26" s="577"/>
      <c r="EW26" s="577"/>
      <c r="EX26" s="577"/>
    </row>
    <row r="27" spans="81:87" s="425" customFormat="1" ht="9.75" customHeight="1">
      <c r="CC27" s="421"/>
      <c r="CD27" s="426"/>
      <c r="CE27" s="426"/>
      <c r="CF27" s="426"/>
      <c r="CG27" s="426"/>
      <c r="CH27" s="426"/>
      <c r="CI27" s="427"/>
    </row>
    <row r="28" spans="1:154" s="428" customFormat="1" ht="12.75" customHeight="1">
      <c r="A28" s="585" t="s">
        <v>462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586"/>
      <c r="AK28" s="586"/>
      <c r="AL28" s="586"/>
      <c r="AM28" s="586"/>
      <c r="AN28" s="586"/>
      <c r="AO28" s="586"/>
      <c r="AP28" s="587"/>
      <c r="AQ28" s="585" t="s">
        <v>463</v>
      </c>
      <c r="AR28" s="586"/>
      <c r="AS28" s="586"/>
      <c r="AT28" s="586"/>
      <c r="AU28" s="586"/>
      <c r="AV28" s="586"/>
      <c r="AW28" s="586"/>
      <c r="AX28" s="586"/>
      <c r="AY28" s="586"/>
      <c r="AZ28" s="586"/>
      <c r="BA28" s="586"/>
      <c r="BB28" s="586"/>
      <c r="BC28" s="586"/>
      <c r="BD28" s="586"/>
      <c r="BE28" s="586"/>
      <c r="BF28" s="587"/>
      <c r="BG28" s="617" t="s">
        <v>111</v>
      </c>
      <c r="BH28" s="618"/>
      <c r="BI28" s="618"/>
      <c r="BJ28" s="618"/>
      <c r="BK28" s="618"/>
      <c r="BL28" s="618"/>
      <c r="BM28" s="618"/>
      <c r="BN28" s="618"/>
      <c r="BO28" s="618"/>
      <c r="BP28" s="618"/>
      <c r="BQ28" s="618"/>
      <c r="BR28" s="618"/>
      <c r="BS28" s="618"/>
      <c r="BT28" s="618"/>
      <c r="BU28" s="618"/>
      <c r="BV28" s="618"/>
      <c r="BW28" s="618"/>
      <c r="BX28" s="618"/>
      <c r="BY28" s="618"/>
      <c r="BZ28" s="618"/>
      <c r="CA28" s="618"/>
      <c r="CB28" s="618"/>
      <c r="CC28" s="618"/>
      <c r="CD28" s="618"/>
      <c r="CE28" s="618"/>
      <c r="CF28" s="618"/>
      <c r="CG28" s="618"/>
      <c r="CH28" s="618"/>
      <c r="CI28" s="618"/>
      <c r="CJ28" s="618"/>
      <c r="CK28" s="618"/>
      <c r="CL28" s="618"/>
      <c r="CM28" s="618"/>
      <c r="CN28" s="618"/>
      <c r="CO28" s="618"/>
      <c r="CP28" s="618"/>
      <c r="CQ28" s="618"/>
      <c r="CR28" s="618"/>
      <c r="CS28" s="618"/>
      <c r="CT28" s="618"/>
      <c r="CU28" s="618"/>
      <c r="CV28" s="618"/>
      <c r="CW28" s="618"/>
      <c r="CX28" s="618"/>
      <c r="CY28" s="618"/>
      <c r="CZ28" s="618"/>
      <c r="DA28" s="618"/>
      <c r="DB28" s="618"/>
      <c r="DC28" s="618"/>
      <c r="DD28" s="618"/>
      <c r="DE28" s="618"/>
      <c r="DF28" s="618"/>
      <c r="DG28" s="618"/>
      <c r="DH28" s="618"/>
      <c r="DI28" s="618"/>
      <c r="DJ28" s="618"/>
      <c r="DK28" s="618"/>
      <c r="DL28" s="618"/>
      <c r="DM28" s="618"/>
      <c r="DN28" s="618"/>
      <c r="DO28" s="618"/>
      <c r="DP28" s="618"/>
      <c r="DQ28" s="618"/>
      <c r="DR28" s="618"/>
      <c r="DS28" s="618"/>
      <c r="DT28" s="618"/>
      <c r="DU28" s="618"/>
      <c r="DV28" s="618"/>
      <c r="DW28" s="618"/>
      <c r="DX28" s="618"/>
      <c r="DY28" s="618"/>
      <c r="DZ28" s="618"/>
      <c r="EA28" s="618"/>
      <c r="EB28" s="618"/>
      <c r="EC28" s="618"/>
      <c r="ED28" s="618"/>
      <c r="EE28" s="618"/>
      <c r="EF28" s="618"/>
      <c r="EG28" s="618"/>
      <c r="EH28" s="618"/>
      <c r="EI28" s="618"/>
      <c r="EJ28" s="618"/>
      <c r="EK28" s="618"/>
      <c r="EL28" s="618"/>
      <c r="EM28" s="618"/>
      <c r="EN28" s="618"/>
      <c r="EO28" s="618"/>
      <c r="EP28" s="618"/>
      <c r="EQ28" s="618"/>
      <c r="ER28" s="618"/>
      <c r="ES28" s="618"/>
      <c r="ET28" s="618"/>
      <c r="EU28" s="618"/>
      <c r="EV28" s="618"/>
      <c r="EW28" s="618"/>
      <c r="EX28" s="619"/>
    </row>
    <row r="29" spans="1:154" s="428" customFormat="1" ht="11.25" customHeight="1">
      <c r="A29" s="588"/>
      <c r="B29" s="589"/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589"/>
      <c r="AL29" s="589"/>
      <c r="AM29" s="589"/>
      <c r="AN29" s="589"/>
      <c r="AO29" s="589"/>
      <c r="AP29" s="590"/>
      <c r="AQ29" s="588"/>
      <c r="AR29" s="589"/>
      <c r="AS29" s="589"/>
      <c r="AT29" s="589"/>
      <c r="AU29" s="589"/>
      <c r="AV29" s="589"/>
      <c r="AW29" s="589"/>
      <c r="AX29" s="589"/>
      <c r="AY29" s="589"/>
      <c r="AZ29" s="589"/>
      <c r="BA29" s="589"/>
      <c r="BB29" s="589"/>
      <c r="BC29" s="589"/>
      <c r="BD29" s="589"/>
      <c r="BE29" s="589"/>
      <c r="BF29" s="590"/>
      <c r="BG29" s="603" t="s">
        <v>464</v>
      </c>
      <c r="BH29" s="604"/>
      <c r="BI29" s="604"/>
      <c r="BJ29" s="604"/>
      <c r="BK29" s="604"/>
      <c r="BL29" s="604"/>
      <c r="BM29" s="604"/>
      <c r="BN29" s="604"/>
      <c r="BO29" s="604"/>
      <c r="BP29" s="604"/>
      <c r="BQ29" s="604"/>
      <c r="BR29" s="604"/>
      <c r="BS29" s="604"/>
      <c r="BT29" s="604"/>
      <c r="BU29" s="604"/>
      <c r="BV29" s="602" t="s">
        <v>606</v>
      </c>
      <c r="BW29" s="602"/>
      <c r="BX29" s="602"/>
      <c r="BY29" s="597" t="s">
        <v>465</v>
      </c>
      <c r="BZ29" s="597"/>
      <c r="CA29" s="597"/>
      <c r="CB29" s="597"/>
      <c r="CC29" s="597"/>
      <c r="CD29" s="597"/>
      <c r="CE29" s="597"/>
      <c r="CF29" s="597"/>
      <c r="CG29" s="597"/>
      <c r="CH29" s="597"/>
      <c r="CI29" s="597"/>
      <c r="CJ29" s="597"/>
      <c r="CK29" s="597"/>
      <c r="CL29" s="598"/>
      <c r="CM29" s="603" t="s">
        <v>464</v>
      </c>
      <c r="CN29" s="604"/>
      <c r="CO29" s="604"/>
      <c r="CP29" s="604"/>
      <c r="CQ29" s="604"/>
      <c r="CR29" s="604"/>
      <c r="CS29" s="604"/>
      <c r="CT29" s="604"/>
      <c r="CU29" s="604"/>
      <c r="CV29" s="604"/>
      <c r="CW29" s="604"/>
      <c r="CX29" s="604"/>
      <c r="CY29" s="604"/>
      <c r="CZ29" s="604"/>
      <c r="DA29" s="604"/>
      <c r="DB29" s="602" t="s">
        <v>629</v>
      </c>
      <c r="DC29" s="602"/>
      <c r="DD29" s="602"/>
      <c r="DE29" s="597" t="s">
        <v>465</v>
      </c>
      <c r="DF29" s="597"/>
      <c r="DG29" s="597"/>
      <c r="DH29" s="597"/>
      <c r="DI29" s="597"/>
      <c r="DJ29" s="597"/>
      <c r="DK29" s="597"/>
      <c r="DL29" s="597"/>
      <c r="DM29" s="597"/>
      <c r="DN29" s="597"/>
      <c r="DO29" s="597"/>
      <c r="DP29" s="597"/>
      <c r="DQ29" s="597"/>
      <c r="DR29" s="598"/>
      <c r="DS29" s="603" t="s">
        <v>464</v>
      </c>
      <c r="DT29" s="604"/>
      <c r="DU29" s="604"/>
      <c r="DV29" s="604"/>
      <c r="DW29" s="604"/>
      <c r="DX29" s="604"/>
      <c r="DY29" s="604"/>
      <c r="DZ29" s="604"/>
      <c r="EA29" s="604"/>
      <c r="EB29" s="604"/>
      <c r="EC29" s="604"/>
      <c r="ED29" s="604"/>
      <c r="EE29" s="604"/>
      <c r="EF29" s="604"/>
      <c r="EG29" s="604"/>
      <c r="EH29" s="602" t="s">
        <v>633</v>
      </c>
      <c r="EI29" s="602"/>
      <c r="EJ29" s="602"/>
      <c r="EK29" s="597" t="s">
        <v>465</v>
      </c>
      <c r="EL29" s="597"/>
      <c r="EM29" s="597"/>
      <c r="EN29" s="597"/>
      <c r="EO29" s="597"/>
      <c r="EP29" s="597"/>
      <c r="EQ29" s="597"/>
      <c r="ER29" s="597"/>
      <c r="ES29" s="597"/>
      <c r="ET29" s="597"/>
      <c r="EU29" s="597"/>
      <c r="EV29" s="597"/>
      <c r="EW29" s="597"/>
      <c r="EX29" s="598"/>
    </row>
    <row r="30" spans="1:154" s="428" customFormat="1" ht="12.75" customHeight="1">
      <c r="A30" s="591"/>
      <c r="B30" s="592"/>
      <c r="C30" s="592"/>
      <c r="D30" s="592"/>
      <c r="E30" s="592"/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  <c r="S30" s="592"/>
      <c r="T30" s="592"/>
      <c r="U30" s="592"/>
      <c r="V30" s="592"/>
      <c r="W30" s="592"/>
      <c r="X30" s="592"/>
      <c r="Y30" s="592"/>
      <c r="Z30" s="592"/>
      <c r="AA30" s="592"/>
      <c r="AB30" s="592"/>
      <c r="AC30" s="592"/>
      <c r="AD30" s="592"/>
      <c r="AE30" s="592"/>
      <c r="AF30" s="592"/>
      <c r="AG30" s="592"/>
      <c r="AH30" s="592"/>
      <c r="AI30" s="592"/>
      <c r="AJ30" s="592"/>
      <c r="AK30" s="592"/>
      <c r="AL30" s="592"/>
      <c r="AM30" s="592"/>
      <c r="AN30" s="592"/>
      <c r="AO30" s="592"/>
      <c r="AP30" s="593"/>
      <c r="AQ30" s="588"/>
      <c r="AR30" s="589"/>
      <c r="AS30" s="589"/>
      <c r="AT30" s="589"/>
      <c r="AU30" s="589"/>
      <c r="AV30" s="589"/>
      <c r="AW30" s="589"/>
      <c r="AX30" s="589"/>
      <c r="AY30" s="589"/>
      <c r="AZ30" s="589"/>
      <c r="BA30" s="589"/>
      <c r="BB30" s="589"/>
      <c r="BC30" s="589"/>
      <c r="BD30" s="589"/>
      <c r="BE30" s="589"/>
      <c r="BF30" s="590"/>
      <c r="BG30" s="599" t="s">
        <v>466</v>
      </c>
      <c r="BH30" s="600"/>
      <c r="BI30" s="600"/>
      <c r="BJ30" s="600"/>
      <c r="BK30" s="600"/>
      <c r="BL30" s="600"/>
      <c r="BM30" s="600"/>
      <c r="BN30" s="600"/>
      <c r="BO30" s="600"/>
      <c r="BP30" s="600"/>
      <c r="BQ30" s="600"/>
      <c r="BR30" s="600"/>
      <c r="BS30" s="600"/>
      <c r="BT30" s="600"/>
      <c r="BU30" s="600"/>
      <c r="BV30" s="600"/>
      <c r="BW30" s="600"/>
      <c r="BX30" s="600"/>
      <c r="BY30" s="600"/>
      <c r="BZ30" s="600"/>
      <c r="CA30" s="600"/>
      <c r="CB30" s="600"/>
      <c r="CC30" s="600"/>
      <c r="CD30" s="600"/>
      <c r="CE30" s="600"/>
      <c r="CF30" s="600"/>
      <c r="CG30" s="600"/>
      <c r="CH30" s="600"/>
      <c r="CI30" s="600"/>
      <c r="CJ30" s="600"/>
      <c r="CK30" s="600"/>
      <c r="CL30" s="601"/>
      <c r="CM30" s="599" t="s">
        <v>467</v>
      </c>
      <c r="CN30" s="600"/>
      <c r="CO30" s="600"/>
      <c r="CP30" s="600"/>
      <c r="CQ30" s="600"/>
      <c r="CR30" s="600"/>
      <c r="CS30" s="600"/>
      <c r="CT30" s="600"/>
      <c r="CU30" s="600"/>
      <c r="CV30" s="600"/>
      <c r="CW30" s="600"/>
      <c r="CX30" s="600"/>
      <c r="CY30" s="600"/>
      <c r="CZ30" s="600"/>
      <c r="DA30" s="600"/>
      <c r="DB30" s="600"/>
      <c r="DC30" s="600"/>
      <c r="DD30" s="600"/>
      <c r="DE30" s="600"/>
      <c r="DF30" s="600"/>
      <c r="DG30" s="600"/>
      <c r="DH30" s="600"/>
      <c r="DI30" s="600"/>
      <c r="DJ30" s="600"/>
      <c r="DK30" s="600"/>
      <c r="DL30" s="600"/>
      <c r="DM30" s="600"/>
      <c r="DN30" s="600"/>
      <c r="DO30" s="600"/>
      <c r="DP30" s="600"/>
      <c r="DQ30" s="600"/>
      <c r="DR30" s="601"/>
      <c r="DS30" s="599" t="s">
        <v>468</v>
      </c>
      <c r="DT30" s="600"/>
      <c r="DU30" s="600"/>
      <c r="DV30" s="600"/>
      <c r="DW30" s="600"/>
      <c r="DX30" s="600"/>
      <c r="DY30" s="600"/>
      <c r="DZ30" s="600"/>
      <c r="EA30" s="600"/>
      <c r="EB30" s="600"/>
      <c r="EC30" s="600"/>
      <c r="ED30" s="600"/>
      <c r="EE30" s="600"/>
      <c r="EF30" s="600"/>
      <c r="EG30" s="600"/>
      <c r="EH30" s="600"/>
      <c r="EI30" s="600"/>
      <c r="EJ30" s="600"/>
      <c r="EK30" s="600"/>
      <c r="EL30" s="600"/>
      <c r="EM30" s="600"/>
      <c r="EN30" s="600"/>
      <c r="EO30" s="600"/>
      <c r="EP30" s="600"/>
      <c r="EQ30" s="600"/>
      <c r="ER30" s="600"/>
      <c r="ES30" s="600"/>
      <c r="ET30" s="600"/>
      <c r="EU30" s="600"/>
      <c r="EV30" s="600"/>
      <c r="EW30" s="600"/>
      <c r="EX30" s="601"/>
    </row>
    <row r="31" spans="1:154" s="428" customFormat="1" ht="37.5" customHeight="1">
      <c r="A31" s="584" t="s">
        <v>469</v>
      </c>
      <c r="B31" s="582"/>
      <c r="C31" s="582"/>
      <c r="D31" s="582"/>
      <c r="E31" s="582"/>
      <c r="F31" s="582"/>
      <c r="G31" s="582"/>
      <c r="H31" s="582"/>
      <c r="I31" s="582"/>
      <c r="J31" s="583"/>
      <c r="K31" s="584" t="s">
        <v>470</v>
      </c>
      <c r="L31" s="582"/>
      <c r="M31" s="582"/>
      <c r="N31" s="582"/>
      <c r="O31" s="582"/>
      <c r="P31" s="582"/>
      <c r="Q31" s="582"/>
      <c r="R31" s="582"/>
      <c r="S31" s="582"/>
      <c r="T31" s="583"/>
      <c r="U31" s="584" t="s">
        <v>471</v>
      </c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3"/>
      <c r="AH31" s="584" t="s">
        <v>472</v>
      </c>
      <c r="AI31" s="582"/>
      <c r="AJ31" s="582"/>
      <c r="AK31" s="582"/>
      <c r="AL31" s="582"/>
      <c r="AM31" s="582"/>
      <c r="AN31" s="582"/>
      <c r="AO31" s="582"/>
      <c r="AP31" s="583"/>
      <c r="AQ31" s="591"/>
      <c r="AR31" s="592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92"/>
      <c r="BF31" s="593"/>
      <c r="BG31" s="584" t="s">
        <v>473</v>
      </c>
      <c r="BH31" s="582"/>
      <c r="BI31" s="582"/>
      <c r="BJ31" s="582"/>
      <c r="BK31" s="582"/>
      <c r="BL31" s="582"/>
      <c r="BM31" s="582"/>
      <c r="BN31" s="582"/>
      <c r="BO31" s="582"/>
      <c r="BP31" s="582"/>
      <c r="BQ31" s="582"/>
      <c r="BR31" s="583"/>
      <c r="BS31" s="584" t="s">
        <v>474</v>
      </c>
      <c r="BT31" s="582"/>
      <c r="BU31" s="582"/>
      <c r="BV31" s="582"/>
      <c r="BW31" s="582"/>
      <c r="BX31" s="582"/>
      <c r="BY31" s="582"/>
      <c r="BZ31" s="582"/>
      <c r="CA31" s="582"/>
      <c r="CB31" s="583"/>
      <c r="CC31" s="582" t="s">
        <v>475</v>
      </c>
      <c r="CD31" s="582"/>
      <c r="CE31" s="582"/>
      <c r="CF31" s="582"/>
      <c r="CG31" s="582"/>
      <c r="CH31" s="582"/>
      <c r="CI31" s="582"/>
      <c r="CJ31" s="582"/>
      <c r="CK31" s="582"/>
      <c r="CL31" s="582"/>
      <c r="CM31" s="584" t="s">
        <v>473</v>
      </c>
      <c r="CN31" s="582"/>
      <c r="CO31" s="582"/>
      <c r="CP31" s="582"/>
      <c r="CQ31" s="582"/>
      <c r="CR31" s="582"/>
      <c r="CS31" s="582"/>
      <c r="CT31" s="582"/>
      <c r="CU31" s="582"/>
      <c r="CV31" s="582"/>
      <c r="CW31" s="582"/>
      <c r="CX31" s="583"/>
      <c r="CY31" s="584" t="s">
        <v>474</v>
      </c>
      <c r="CZ31" s="582"/>
      <c r="DA31" s="582"/>
      <c r="DB31" s="582"/>
      <c r="DC31" s="582"/>
      <c r="DD31" s="582"/>
      <c r="DE31" s="582"/>
      <c r="DF31" s="582"/>
      <c r="DG31" s="582"/>
      <c r="DH31" s="583"/>
      <c r="DI31" s="582" t="s">
        <v>475</v>
      </c>
      <c r="DJ31" s="582"/>
      <c r="DK31" s="582"/>
      <c r="DL31" s="582"/>
      <c r="DM31" s="582"/>
      <c r="DN31" s="582"/>
      <c r="DO31" s="582"/>
      <c r="DP31" s="582"/>
      <c r="DQ31" s="582"/>
      <c r="DR31" s="582"/>
      <c r="DS31" s="584" t="s">
        <v>473</v>
      </c>
      <c r="DT31" s="582"/>
      <c r="DU31" s="582"/>
      <c r="DV31" s="582"/>
      <c r="DW31" s="582"/>
      <c r="DX31" s="582"/>
      <c r="DY31" s="582"/>
      <c r="DZ31" s="582"/>
      <c r="EA31" s="582"/>
      <c r="EB31" s="582"/>
      <c r="EC31" s="582"/>
      <c r="ED31" s="583"/>
      <c r="EE31" s="584" t="s">
        <v>474</v>
      </c>
      <c r="EF31" s="582"/>
      <c r="EG31" s="582"/>
      <c r="EH31" s="582"/>
      <c r="EI31" s="582"/>
      <c r="EJ31" s="582"/>
      <c r="EK31" s="582"/>
      <c r="EL31" s="582"/>
      <c r="EM31" s="582"/>
      <c r="EN31" s="583"/>
      <c r="EO31" s="582" t="s">
        <v>475</v>
      </c>
      <c r="EP31" s="582"/>
      <c r="EQ31" s="582"/>
      <c r="ER31" s="582"/>
      <c r="ES31" s="582"/>
      <c r="ET31" s="582"/>
      <c r="EU31" s="582"/>
      <c r="EV31" s="582"/>
      <c r="EW31" s="582"/>
      <c r="EX31" s="583"/>
    </row>
    <row r="32" spans="1:154" s="428" customFormat="1" ht="12" thickBot="1">
      <c r="A32" s="579">
        <v>1</v>
      </c>
      <c r="B32" s="580"/>
      <c r="C32" s="580"/>
      <c r="D32" s="580"/>
      <c r="E32" s="580"/>
      <c r="F32" s="580"/>
      <c r="G32" s="580"/>
      <c r="H32" s="580"/>
      <c r="I32" s="580"/>
      <c r="J32" s="581"/>
      <c r="K32" s="579">
        <v>2</v>
      </c>
      <c r="L32" s="580"/>
      <c r="M32" s="580"/>
      <c r="N32" s="580"/>
      <c r="O32" s="580"/>
      <c r="P32" s="580"/>
      <c r="Q32" s="580"/>
      <c r="R32" s="580"/>
      <c r="S32" s="580"/>
      <c r="T32" s="581"/>
      <c r="U32" s="579">
        <v>3</v>
      </c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1"/>
      <c r="AH32" s="579">
        <v>4</v>
      </c>
      <c r="AI32" s="580"/>
      <c r="AJ32" s="580"/>
      <c r="AK32" s="580"/>
      <c r="AL32" s="580"/>
      <c r="AM32" s="580"/>
      <c r="AN32" s="580"/>
      <c r="AO32" s="580"/>
      <c r="AP32" s="581"/>
      <c r="AQ32" s="579">
        <v>5</v>
      </c>
      <c r="AR32" s="580"/>
      <c r="AS32" s="580"/>
      <c r="AT32" s="580"/>
      <c r="AU32" s="580"/>
      <c r="AV32" s="580"/>
      <c r="AW32" s="580"/>
      <c r="AX32" s="580"/>
      <c r="AY32" s="580"/>
      <c r="AZ32" s="580"/>
      <c r="BA32" s="580"/>
      <c r="BB32" s="580"/>
      <c r="BC32" s="580"/>
      <c r="BD32" s="580"/>
      <c r="BE32" s="580"/>
      <c r="BF32" s="581"/>
      <c r="BG32" s="579">
        <v>6</v>
      </c>
      <c r="BH32" s="580"/>
      <c r="BI32" s="580"/>
      <c r="BJ32" s="580"/>
      <c r="BK32" s="580"/>
      <c r="BL32" s="580"/>
      <c r="BM32" s="580"/>
      <c r="BN32" s="580"/>
      <c r="BO32" s="580"/>
      <c r="BP32" s="580"/>
      <c r="BQ32" s="580"/>
      <c r="BR32" s="581"/>
      <c r="BS32" s="579">
        <v>7</v>
      </c>
      <c r="BT32" s="580"/>
      <c r="BU32" s="580"/>
      <c r="BV32" s="580"/>
      <c r="BW32" s="580"/>
      <c r="BX32" s="580"/>
      <c r="BY32" s="580"/>
      <c r="BZ32" s="580"/>
      <c r="CA32" s="580"/>
      <c r="CB32" s="581"/>
      <c r="CC32" s="580">
        <v>8</v>
      </c>
      <c r="CD32" s="580"/>
      <c r="CE32" s="580"/>
      <c r="CF32" s="580"/>
      <c r="CG32" s="580"/>
      <c r="CH32" s="580"/>
      <c r="CI32" s="580"/>
      <c r="CJ32" s="580"/>
      <c r="CK32" s="580"/>
      <c r="CL32" s="580"/>
      <c r="CM32" s="579">
        <v>9</v>
      </c>
      <c r="CN32" s="580"/>
      <c r="CO32" s="580"/>
      <c r="CP32" s="580"/>
      <c r="CQ32" s="580"/>
      <c r="CR32" s="580"/>
      <c r="CS32" s="580"/>
      <c r="CT32" s="580"/>
      <c r="CU32" s="580"/>
      <c r="CV32" s="580"/>
      <c r="CW32" s="580"/>
      <c r="CX32" s="581"/>
      <c r="CY32" s="579">
        <v>10</v>
      </c>
      <c r="CZ32" s="580"/>
      <c r="DA32" s="580"/>
      <c r="DB32" s="580"/>
      <c r="DC32" s="580"/>
      <c r="DD32" s="580"/>
      <c r="DE32" s="580"/>
      <c r="DF32" s="580"/>
      <c r="DG32" s="580"/>
      <c r="DH32" s="581"/>
      <c r="DI32" s="580">
        <v>11</v>
      </c>
      <c r="DJ32" s="580"/>
      <c r="DK32" s="580"/>
      <c r="DL32" s="580"/>
      <c r="DM32" s="580"/>
      <c r="DN32" s="580"/>
      <c r="DO32" s="580"/>
      <c r="DP32" s="580"/>
      <c r="DQ32" s="580"/>
      <c r="DR32" s="580"/>
      <c r="DS32" s="579">
        <v>12</v>
      </c>
      <c r="DT32" s="580"/>
      <c r="DU32" s="580"/>
      <c r="DV32" s="580"/>
      <c r="DW32" s="580"/>
      <c r="DX32" s="580"/>
      <c r="DY32" s="580"/>
      <c r="DZ32" s="580"/>
      <c r="EA32" s="580"/>
      <c r="EB32" s="580"/>
      <c r="EC32" s="580"/>
      <c r="ED32" s="581"/>
      <c r="EE32" s="579">
        <v>13</v>
      </c>
      <c r="EF32" s="580"/>
      <c r="EG32" s="580"/>
      <c r="EH32" s="580"/>
      <c r="EI32" s="580"/>
      <c r="EJ32" s="580"/>
      <c r="EK32" s="580"/>
      <c r="EL32" s="580"/>
      <c r="EM32" s="580"/>
      <c r="EN32" s="581"/>
      <c r="EO32" s="580">
        <v>14</v>
      </c>
      <c r="EP32" s="580"/>
      <c r="EQ32" s="580"/>
      <c r="ER32" s="580"/>
      <c r="ES32" s="580"/>
      <c r="ET32" s="580"/>
      <c r="EU32" s="580"/>
      <c r="EV32" s="580"/>
      <c r="EW32" s="580"/>
      <c r="EX32" s="581"/>
    </row>
    <row r="33" spans="1:154" s="429" customFormat="1" ht="12.75" customHeight="1">
      <c r="A33" s="649" t="s">
        <v>159</v>
      </c>
      <c r="B33" s="650"/>
      <c r="C33" s="650"/>
      <c r="D33" s="650"/>
      <c r="E33" s="650"/>
      <c r="F33" s="650"/>
      <c r="G33" s="650"/>
      <c r="H33" s="650"/>
      <c r="I33" s="650"/>
      <c r="J33" s="651"/>
      <c r="K33" s="652" t="s">
        <v>269</v>
      </c>
      <c r="L33" s="650"/>
      <c r="M33" s="650"/>
      <c r="N33" s="650"/>
      <c r="O33" s="650"/>
      <c r="P33" s="650"/>
      <c r="Q33" s="650"/>
      <c r="R33" s="650"/>
      <c r="S33" s="650"/>
      <c r="T33" s="651"/>
      <c r="U33" s="652" t="s">
        <v>401</v>
      </c>
      <c r="V33" s="650"/>
      <c r="W33" s="650"/>
      <c r="X33" s="650"/>
      <c r="Y33" s="650"/>
      <c r="Z33" s="650"/>
      <c r="AA33" s="650"/>
      <c r="AB33" s="650"/>
      <c r="AC33" s="650"/>
      <c r="AD33" s="650"/>
      <c r="AE33" s="650"/>
      <c r="AF33" s="650"/>
      <c r="AG33" s="651"/>
      <c r="AH33" s="653" t="s">
        <v>476</v>
      </c>
      <c r="AI33" s="654"/>
      <c r="AJ33" s="654"/>
      <c r="AK33" s="654"/>
      <c r="AL33" s="654"/>
      <c r="AM33" s="654"/>
      <c r="AN33" s="654"/>
      <c r="AO33" s="654"/>
      <c r="AP33" s="654"/>
      <c r="AQ33" s="542" t="s">
        <v>477</v>
      </c>
      <c r="AR33" s="542"/>
      <c r="AS33" s="542"/>
      <c r="AT33" s="542"/>
      <c r="AU33" s="542"/>
      <c r="AV33" s="542"/>
      <c r="AW33" s="542"/>
      <c r="AX33" s="542"/>
      <c r="AY33" s="542"/>
      <c r="AZ33" s="542"/>
      <c r="BA33" s="542"/>
      <c r="BB33" s="542"/>
      <c r="BC33" s="542"/>
      <c r="BD33" s="542"/>
      <c r="BE33" s="542"/>
      <c r="BF33" s="542"/>
      <c r="BG33" s="540">
        <f>'Лиц-2-О'!BV9</f>
        <v>1184404.76</v>
      </c>
      <c r="BH33" s="540"/>
      <c r="BI33" s="540"/>
      <c r="BJ33" s="540"/>
      <c r="BK33" s="540"/>
      <c r="BL33" s="540"/>
      <c r="BM33" s="540"/>
      <c r="BN33" s="540"/>
      <c r="BO33" s="540"/>
      <c r="BP33" s="540"/>
      <c r="BQ33" s="540"/>
      <c r="BR33" s="540"/>
      <c r="BS33" s="540"/>
      <c r="BT33" s="540"/>
      <c r="BU33" s="540"/>
      <c r="BV33" s="540"/>
      <c r="BW33" s="540"/>
      <c r="BX33" s="540"/>
      <c r="BY33" s="540"/>
      <c r="BZ33" s="540"/>
      <c r="CA33" s="540"/>
      <c r="CB33" s="540"/>
      <c r="CC33" s="540"/>
      <c r="CD33" s="540"/>
      <c r="CE33" s="540"/>
      <c r="CF33" s="540"/>
      <c r="CG33" s="540"/>
      <c r="CH33" s="540"/>
      <c r="CI33" s="540"/>
      <c r="CJ33" s="540"/>
      <c r="CK33" s="540"/>
      <c r="CL33" s="540"/>
      <c r="CM33" s="540">
        <f>'Лиц-2-О'!DB9</f>
        <v>1184404.76</v>
      </c>
      <c r="CN33" s="540"/>
      <c r="CO33" s="540"/>
      <c r="CP33" s="540"/>
      <c r="CQ33" s="540"/>
      <c r="CR33" s="540"/>
      <c r="CS33" s="540"/>
      <c r="CT33" s="540"/>
      <c r="CU33" s="540"/>
      <c r="CV33" s="540"/>
      <c r="CW33" s="540"/>
      <c r="CX33" s="540"/>
      <c r="CY33" s="540"/>
      <c r="CZ33" s="540"/>
      <c r="DA33" s="540"/>
      <c r="DB33" s="540"/>
      <c r="DC33" s="540"/>
      <c r="DD33" s="540"/>
      <c r="DE33" s="540"/>
      <c r="DF33" s="540"/>
      <c r="DG33" s="540"/>
      <c r="DH33" s="540"/>
      <c r="DI33" s="540"/>
      <c r="DJ33" s="540"/>
      <c r="DK33" s="540"/>
      <c r="DL33" s="540"/>
      <c r="DM33" s="540"/>
      <c r="DN33" s="540"/>
      <c r="DO33" s="540"/>
      <c r="DP33" s="540"/>
      <c r="DQ33" s="540"/>
      <c r="DR33" s="540"/>
      <c r="DS33" s="540">
        <f>'Лиц-2-О'!EH9</f>
        <v>1184404.76</v>
      </c>
      <c r="DT33" s="540"/>
      <c r="DU33" s="540"/>
      <c r="DV33" s="540"/>
      <c r="DW33" s="540"/>
      <c r="DX33" s="540"/>
      <c r="DY33" s="540"/>
      <c r="DZ33" s="540"/>
      <c r="EA33" s="540"/>
      <c r="EB33" s="540"/>
      <c r="EC33" s="540"/>
      <c r="ED33" s="540"/>
      <c r="EE33" s="540"/>
      <c r="EF33" s="540"/>
      <c r="EG33" s="540"/>
      <c r="EH33" s="540"/>
      <c r="EI33" s="540"/>
      <c r="EJ33" s="540"/>
      <c r="EK33" s="540"/>
      <c r="EL33" s="540"/>
      <c r="EM33" s="540"/>
      <c r="EN33" s="540"/>
      <c r="EO33" s="540"/>
      <c r="EP33" s="540"/>
      <c r="EQ33" s="540"/>
      <c r="ER33" s="540"/>
      <c r="ES33" s="540"/>
      <c r="ET33" s="540"/>
      <c r="EU33" s="540"/>
      <c r="EV33" s="540"/>
      <c r="EW33" s="540"/>
      <c r="EX33" s="556"/>
    </row>
    <row r="34" spans="1:154" s="429" customFormat="1" ht="12" customHeight="1">
      <c r="A34" s="541" t="s">
        <v>159</v>
      </c>
      <c r="B34" s="542"/>
      <c r="C34" s="542"/>
      <c r="D34" s="542"/>
      <c r="E34" s="542"/>
      <c r="F34" s="542"/>
      <c r="G34" s="542"/>
      <c r="H34" s="542"/>
      <c r="I34" s="542"/>
      <c r="J34" s="542"/>
      <c r="K34" s="542" t="s">
        <v>269</v>
      </c>
      <c r="L34" s="542"/>
      <c r="M34" s="542"/>
      <c r="N34" s="542"/>
      <c r="O34" s="542"/>
      <c r="P34" s="542"/>
      <c r="Q34" s="542"/>
      <c r="R34" s="542"/>
      <c r="S34" s="542"/>
      <c r="T34" s="542"/>
      <c r="U34" s="542" t="s">
        <v>401</v>
      </c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542"/>
      <c r="AH34" s="553" t="s">
        <v>476</v>
      </c>
      <c r="AI34" s="554"/>
      <c r="AJ34" s="554"/>
      <c r="AK34" s="554"/>
      <c r="AL34" s="554"/>
      <c r="AM34" s="554"/>
      <c r="AN34" s="554"/>
      <c r="AO34" s="554"/>
      <c r="AP34" s="554"/>
      <c r="AQ34" s="542" t="s">
        <v>478</v>
      </c>
      <c r="AR34" s="542"/>
      <c r="AS34" s="542"/>
      <c r="AT34" s="542"/>
      <c r="AU34" s="542"/>
      <c r="AV34" s="542"/>
      <c r="AW34" s="542"/>
      <c r="AX34" s="542"/>
      <c r="AY34" s="542"/>
      <c r="AZ34" s="542"/>
      <c r="BA34" s="542"/>
      <c r="BB34" s="542"/>
      <c r="BC34" s="542"/>
      <c r="BD34" s="542"/>
      <c r="BE34" s="542"/>
      <c r="BF34" s="542"/>
      <c r="BG34" s="540">
        <f>'Лиц-2-О'!BV10</f>
        <v>10000</v>
      </c>
      <c r="BH34" s="540"/>
      <c r="BI34" s="540"/>
      <c r="BJ34" s="540"/>
      <c r="BK34" s="540"/>
      <c r="BL34" s="540"/>
      <c r="BM34" s="540"/>
      <c r="BN34" s="540"/>
      <c r="BO34" s="540"/>
      <c r="BP34" s="540"/>
      <c r="BQ34" s="540"/>
      <c r="BR34" s="540"/>
      <c r="BS34" s="540"/>
      <c r="BT34" s="540"/>
      <c r="BU34" s="540"/>
      <c r="BV34" s="540"/>
      <c r="BW34" s="540"/>
      <c r="BX34" s="540"/>
      <c r="BY34" s="540"/>
      <c r="BZ34" s="540"/>
      <c r="CA34" s="540"/>
      <c r="CB34" s="540"/>
      <c r="CC34" s="540"/>
      <c r="CD34" s="540"/>
      <c r="CE34" s="540"/>
      <c r="CF34" s="540"/>
      <c r="CG34" s="540"/>
      <c r="CH34" s="540"/>
      <c r="CI34" s="540"/>
      <c r="CJ34" s="540"/>
      <c r="CK34" s="540"/>
      <c r="CL34" s="540"/>
      <c r="CM34" s="540">
        <f>'Лиц-2-О'!DB10</f>
        <v>10000</v>
      </c>
      <c r="CN34" s="540"/>
      <c r="CO34" s="540"/>
      <c r="CP34" s="540"/>
      <c r="CQ34" s="540"/>
      <c r="CR34" s="540"/>
      <c r="CS34" s="540"/>
      <c r="CT34" s="540"/>
      <c r="CU34" s="540"/>
      <c r="CV34" s="540"/>
      <c r="CW34" s="540"/>
      <c r="CX34" s="540"/>
      <c r="CY34" s="540"/>
      <c r="CZ34" s="540"/>
      <c r="DA34" s="540"/>
      <c r="DB34" s="540"/>
      <c r="DC34" s="540"/>
      <c r="DD34" s="540"/>
      <c r="DE34" s="540"/>
      <c r="DF34" s="540"/>
      <c r="DG34" s="540"/>
      <c r="DH34" s="540"/>
      <c r="DI34" s="540"/>
      <c r="DJ34" s="540"/>
      <c r="DK34" s="540"/>
      <c r="DL34" s="540"/>
      <c r="DM34" s="540"/>
      <c r="DN34" s="540"/>
      <c r="DO34" s="540"/>
      <c r="DP34" s="540"/>
      <c r="DQ34" s="540"/>
      <c r="DR34" s="540"/>
      <c r="DS34" s="540">
        <f>'Лиц-2-О'!EH10</f>
        <v>10000</v>
      </c>
      <c r="DT34" s="540"/>
      <c r="DU34" s="540"/>
      <c r="DV34" s="540"/>
      <c r="DW34" s="540"/>
      <c r="DX34" s="540"/>
      <c r="DY34" s="540"/>
      <c r="DZ34" s="540"/>
      <c r="EA34" s="540"/>
      <c r="EB34" s="540"/>
      <c r="EC34" s="540"/>
      <c r="ED34" s="540"/>
      <c r="EE34" s="540"/>
      <c r="EF34" s="540"/>
      <c r="EG34" s="540"/>
      <c r="EH34" s="540"/>
      <c r="EI34" s="540"/>
      <c r="EJ34" s="540"/>
      <c r="EK34" s="540"/>
      <c r="EL34" s="540"/>
      <c r="EM34" s="540"/>
      <c r="EN34" s="540"/>
      <c r="EO34" s="540"/>
      <c r="EP34" s="540"/>
      <c r="EQ34" s="540"/>
      <c r="ER34" s="540"/>
      <c r="ES34" s="540"/>
      <c r="ET34" s="540"/>
      <c r="EU34" s="540"/>
      <c r="EV34" s="540"/>
      <c r="EW34" s="540"/>
      <c r="EX34" s="556"/>
    </row>
    <row r="35" spans="1:154" s="429" customFormat="1" ht="12" customHeight="1">
      <c r="A35" s="541" t="s">
        <v>159</v>
      </c>
      <c r="B35" s="542"/>
      <c r="C35" s="542"/>
      <c r="D35" s="542"/>
      <c r="E35" s="542"/>
      <c r="F35" s="542"/>
      <c r="G35" s="542"/>
      <c r="H35" s="542"/>
      <c r="I35" s="542"/>
      <c r="J35" s="542"/>
      <c r="K35" s="542" t="s">
        <v>269</v>
      </c>
      <c r="L35" s="542"/>
      <c r="M35" s="542"/>
      <c r="N35" s="542"/>
      <c r="O35" s="542"/>
      <c r="P35" s="542"/>
      <c r="Q35" s="542"/>
      <c r="R35" s="542"/>
      <c r="S35" s="542"/>
      <c r="T35" s="542"/>
      <c r="U35" s="542" t="s">
        <v>401</v>
      </c>
      <c r="V35" s="542"/>
      <c r="W35" s="542"/>
      <c r="X35" s="542"/>
      <c r="Y35" s="542"/>
      <c r="Z35" s="542"/>
      <c r="AA35" s="542"/>
      <c r="AB35" s="542"/>
      <c r="AC35" s="542"/>
      <c r="AD35" s="542"/>
      <c r="AE35" s="542"/>
      <c r="AF35" s="542"/>
      <c r="AG35" s="542"/>
      <c r="AH35" s="553" t="s">
        <v>482</v>
      </c>
      <c r="AI35" s="554"/>
      <c r="AJ35" s="554"/>
      <c r="AK35" s="554"/>
      <c r="AL35" s="554"/>
      <c r="AM35" s="554"/>
      <c r="AN35" s="554"/>
      <c r="AO35" s="554"/>
      <c r="AP35" s="554"/>
      <c r="AQ35" s="542" t="s">
        <v>483</v>
      </c>
      <c r="AR35" s="542"/>
      <c r="AS35" s="542"/>
      <c r="AT35" s="542"/>
      <c r="AU35" s="542"/>
      <c r="AV35" s="542"/>
      <c r="AW35" s="542"/>
      <c r="AX35" s="542"/>
      <c r="AY35" s="542"/>
      <c r="AZ35" s="542"/>
      <c r="BA35" s="542"/>
      <c r="BB35" s="542"/>
      <c r="BC35" s="542"/>
      <c r="BD35" s="542"/>
      <c r="BE35" s="542"/>
      <c r="BF35" s="542"/>
      <c r="BG35" s="540">
        <f>'Лиц-2-О'!BV11</f>
        <v>360710.24</v>
      </c>
      <c r="BH35" s="540"/>
      <c r="BI35" s="540"/>
      <c r="BJ35" s="540"/>
      <c r="BK35" s="540"/>
      <c r="BL35" s="540"/>
      <c r="BM35" s="540"/>
      <c r="BN35" s="540"/>
      <c r="BO35" s="540"/>
      <c r="BP35" s="540"/>
      <c r="BQ35" s="540"/>
      <c r="BR35" s="540"/>
      <c r="BS35" s="540"/>
      <c r="BT35" s="540"/>
      <c r="BU35" s="540"/>
      <c r="BV35" s="540"/>
      <c r="BW35" s="540"/>
      <c r="BX35" s="540"/>
      <c r="BY35" s="540"/>
      <c r="BZ35" s="540"/>
      <c r="CA35" s="540"/>
      <c r="CB35" s="540"/>
      <c r="CC35" s="540"/>
      <c r="CD35" s="540"/>
      <c r="CE35" s="540"/>
      <c r="CF35" s="540"/>
      <c r="CG35" s="540"/>
      <c r="CH35" s="540"/>
      <c r="CI35" s="540"/>
      <c r="CJ35" s="540"/>
      <c r="CK35" s="540"/>
      <c r="CL35" s="540"/>
      <c r="CM35" s="540">
        <f>'Лиц-2-О'!DB11</f>
        <v>360710.24</v>
      </c>
      <c r="CN35" s="540"/>
      <c r="CO35" s="540"/>
      <c r="CP35" s="540"/>
      <c r="CQ35" s="540"/>
      <c r="CR35" s="540"/>
      <c r="CS35" s="540"/>
      <c r="CT35" s="540"/>
      <c r="CU35" s="540"/>
      <c r="CV35" s="540"/>
      <c r="CW35" s="540"/>
      <c r="CX35" s="540"/>
      <c r="CY35" s="540"/>
      <c r="CZ35" s="540"/>
      <c r="DA35" s="540"/>
      <c r="DB35" s="540"/>
      <c r="DC35" s="540"/>
      <c r="DD35" s="540"/>
      <c r="DE35" s="540"/>
      <c r="DF35" s="540"/>
      <c r="DG35" s="540"/>
      <c r="DH35" s="540"/>
      <c r="DI35" s="540"/>
      <c r="DJ35" s="540"/>
      <c r="DK35" s="540"/>
      <c r="DL35" s="540"/>
      <c r="DM35" s="540"/>
      <c r="DN35" s="540"/>
      <c r="DO35" s="540"/>
      <c r="DP35" s="540"/>
      <c r="DQ35" s="540"/>
      <c r="DR35" s="540"/>
      <c r="DS35" s="540">
        <f>'Лиц-2-О'!EH11</f>
        <v>360710.24</v>
      </c>
      <c r="DT35" s="540"/>
      <c r="DU35" s="540"/>
      <c r="DV35" s="540"/>
      <c r="DW35" s="540"/>
      <c r="DX35" s="540"/>
      <c r="DY35" s="540"/>
      <c r="DZ35" s="540"/>
      <c r="EA35" s="540"/>
      <c r="EB35" s="540"/>
      <c r="EC35" s="540"/>
      <c r="ED35" s="540"/>
      <c r="EE35" s="540"/>
      <c r="EF35" s="540"/>
      <c r="EG35" s="540"/>
      <c r="EH35" s="540"/>
      <c r="EI35" s="540"/>
      <c r="EJ35" s="540"/>
      <c r="EK35" s="540"/>
      <c r="EL35" s="540"/>
      <c r="EM35" s="540"/>
      <c r="EN35" s="540"/>
      <c r="EO35" s="540"/>
      <c r="EP35" s="540"/>
      <c r="EQ35" s="540"/>
      <c r="ER35" s="540"/>
      <c r="ES35" s="540"/>
      <c r="ET35" s="540"/>
      <c r="EU35" s="540"/>
      <c r="EV35" s="540"/>
      <c r="EW35" s="540"/>
      <c r="EX35" s="556"/>
    </row>
    <row r="36" spans="1:154" s="429" customFormat="1" ht="12" customHeight="1">
      <c r="A36" s="541" t="s">
        <v>159</v>
      </c>
      <c r="B36" s="542"/>
      <c r="C36" s="542"/>
      <c r="D36" s="542"/>
      <c r="E36" s="542"/>
      <c r="F36" s="542"/>
      <c r="G36" s="542"/>
      <c r="H36" s="542"/>
      <c r="I36" s="542"/>
      <c r="J36" s="542"/>
      <c r="K36" s="542" t="s">
        <v>269</v>
      </c>
      <c r="L36" s="542"/>
      <c r="M36" s="542"/>
      <c r="N36" s="542"/>
      <c r="O36" s="542"/>
      <c r="P36" s="542"/>
      <c r="Q36" s="542"/>
      <c r="R36" s="542"/>
      <c r="S36" s="542"/>
      <c r="T36" s="542"/>
      <c r="U36" s="542" t="s">
        <v>401</v>
      </c>
      <c r="V36" s="542"/>
      <c r="W36" s="542"/>
      <c r="X36" s="542"/>
      <c r="Y36" s="542"/>
      <c r="Z36" s="542"/>
      <c r="AA36" s="542"/>
      <c r="AB36" s="542"/>
      <c r="AC36" s="542"/>
      <c r="AD36" s="542"/>
      <c r="AE36" s="542"/>
      <c r="AF36" s="542"/>
      <c r="AG36" s="542"/>
      <c r="AH36" s="553" t="s">
        <v>484</v>
      </c>
      <c r="AI36" s="554"/>
      <c r="AJ36" s="554"/>
      <c r="AK36" s="554"/>
      <c r="AL36" s="554"/>
      <c r="AM36" s="554"/>
      <c r="AN36" s="554"/>
      <c r="AO36" s="554"/>
      <c r="AP36" s="554"/>
      <c r="AQ36" s="542" t="s">
        <v>485</v>
      </c>
      <c r="AR36" s="542"/>
      <c r="AS36" s="542"/>
      <c r="AT36" s="542"/>
      <c r="AU36" s="542"/>
      <c r="AV36" s="542"/>
      <c r="AW36" s="542"/>
      <c r="AX36" s="542"/>
      <c r="AY36" s="542"/>
      <c r="AZ36" s="542"/>
      <c r="BA36" s="542"/>
      <c r="BB36" s="542"/>
      <c r="BC36" s="542"/>
      <c r="BD36" s="542"/>
      <c r="BE36" s="542"/>
      <c r="BF36" s="542"/>
      <c r="BG36" s="540">
        <f>'Лиц-2-О'!BV12</f>
        <v>0</v>
      </c>
      <c r="BH36" s="540"/>
      <c r="BI36" s="540"/>
      <c r="BJ36" s="540"/>
      <c r="BK36" s="540"/>
      <c r="BL36" s="540"/>
      <c r="BM36" s="540"/>
      <c r="BN36" s="540"/>
      <c r="BO36" s="540"/>
      <c r="BP36" s="540"/>
      <c r="BQ36" s="540"/>
      <c r="BR36" s="540"/>
      <c r="BS36" s="540"/>
      <c r="BT36" s="540"/>
      <c r="BU36" s="540"/>
      <c r="BV36" s="540"/>
      <c r="BW36" s="540"/>
      <c r="BX36" s="540"/>
      <c r="BY36" s="540"/>
      <c r="BZ36" s="540"/>
      <c r="CA36" s="540"/>
      <c r="CB36" s="540"/>
      <c r="CC36" s="540"/>
      <c r="CD36" s="540"/>
      <c r="CE36" s="540"/>
      <c r="CF36" s="540"/>
      <c r="CG36" s="540"/>
      <c r="CH36" s="540"/>
      <c r="CI36" s="540"/>
      <c r="CJ36" s="540"/>
      <c r="CK36" s="540"/>
      <c r="CL36" s="540"/>
      <c r="CM36" s="540">
        <f>'Лиц-2-О'!DB12</f>
        <v>0</v>
      </c>
      <c r="CN36" s="540"/>
      <c r="CO36" s="540"/>
      <c r="CP36" s="540"/>
      <c r="CQ36" s="540"/>
      <c r="CR36" s="540"/>
      <c r="CS36" s="540"/>
      <c r="CT36" s="540"/>
      <c r="CU36" s="540"/>
      <c r="CV36" s="540"/>
      <c r="CW36" s="540"/>
      <c r="CX36" s="540"/>
      <c r="CY36" s="540"/>
      <c r="CZ36" s="540"/>
      <c r="DA36" s="540"/>
      <c r="DB36" s="540"/>
      <c r="DC36" s="540"/>
      <c r="DD36" s="540"/>
      <c r="DE36" s="540"/>
      <c r="DF36" s="540"/>
      <c r="DG36" s="540"/>
      <c r="DH36" s="540"/>
      <c r="DI36" s="540"/>
      <c r="DJ36" s="540"/>
      <c r="DK36" s="540"/>
      <c r="DL36" s="540"/>
      <c r="DM36" s="540"/>
      <c r="DN36" s="540"/>
      <c r="DO36" s="540"/>
      <c r="DP36" s="540"/>
      <c r="DQ36" s="540"/>
      <c r="DR36" s="540"/>
      <c r="DS36" s="540">
        <f>'Лиц-2-О'!EH12</f>
        <v>0</v>
      </c>
      <c r="DT36" s="540"/>
      <c r="DU36" s="540"/>
      <c r="DV36" s="540"/>
      <c r="DW36" s="540"/>
      <c r="DX36" s="540"/>
      <c r="DY36" s="540"/>
      <c r="DZ36" s="540"/>
      <c r="EA36" s="540"/>
      <c r="EB36" s="540"/>
      <c r="EC36" s="540"/>
      <c r="ED36" s="540"/>
      <c r="EE36" s="540"/>
      <c r="EF36" s="540"/>
      <c r="EG36" s="540"/>
      <c r="EH36" s="540"/>
      <c r="EI36" s="540"/>
      <c r="EJ36" s="540"/>
      <c r="EK36" s="540"/>
      <c r="EL36" s="540"/>
      <c r="EM36" s="540"/>
      <c r="EN36" s="540"/>
      <c r="EO36" s="540"/>
      <c r="EP36" s="540"/>
      <c r="EQ36" s="540"/>
      <c r="ER36" s="540"/>
      <c r="ES36" s="540"/>
      <c r="ET36" s="540"/>
      <c r="EU36" s="540"/>
      <c r="EV36" s="540"/>
      <c r="EW36" s="540"/>
      <c r="EX36" s="556"/>
    </row>
    <row r="37" spans="1:154" s="429" customFormat="1" ht="12" customHeight="1">
      <c r="A37" s="541" t="s">
        <v>159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 t="s">
        <v>269</v>
      </c>
      <c r="L37" s="542"/>
      <c r="M37" s="542"/>
      <c r="N37" s="542"/>
      <c r="O37" s="542"/>
      <c r="P37" s="542"/>
      <c r="Q37" s="542"/>
      <c r="R37" s="542"/>
      <c r="S37" s="542"/>
      <c r="T37" s="542"/>
      <c r="U37" s="542" t="s">
        <v>401</v>
      </c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2"/>
      <c r="AG37" s="542"/>
      <c r="AH37" s="553" t="s">
        <v>484</v>
      </c>
      <c r="AI37" s="554"/>
      <c r="AJ37" s="554"/>
      <c r="AK37" s="554"/>
      <c r="AL37" s="554"/>
      <c r="AM37" s="554"/>
      <c r="AN37" s="554"/>
      <c r="AO37" s="554"/>
      <c r="AP37" s="554"/>
      <c r="AQ37" s="542" t="s">
        <v>481</v>
      </c>
      <c r="AR37" s="542"/>
      <c r="AS37" s="542"/>
      <c r="AT37" s="542"/>
      <c r="AU37" s="542"/>
      <c r="AV37" s="542"/>
      <c r="AW37" s="542"/>
      <c r="AX37" s="542"/>
      <c r="AY37" s="542"/>
      <c r="AZ37" s="542"/>
      <c r="BA37" s="542"/>
      <c r="BB37" s="542"/>
      <c r="BC37" s="542"/>
      <c r="BD37" s="542"/>
      <c r="BE37" s="542"/>
      <c r="BF37" s="542"/>
      <c r="BG37" s="540">
        <f>'Лиц-2-О'!BV12</f>
        <v>0</v>
      </c>
      <c r="BH37" s="540"/>
      <c r="BI37" s="540"/>
      <c r="BJ37" s="540"/>
      <c r="BK37" s="540"/>
      <c r="BL37" s="540"/>
      <c r="BM37" s="540"/>
      <c r="BN37" s="540"/>
      <c r="BO37" s="540"/>
      <c r="BP37" s="540"/>
      <c r="BQ37" s="540"/>
      <c r="BR37" s="540"/>
      <c r="BS37" s="540"/>
      <c r="BT37" s="540"/>
      <c r="BU37" s="540"/>
      <c r="BV37" s="540"/>
      <c r="BW37" s="540"/>
      <c r="BX37" s="540"/>
      <c r="BY37" s="540"/>
      <c r="BZ37" s="540"/>
      <c r="CA37" s="540"/>
      <c r="CB37" s="540"/>
      <c r="CC37" s="540"/>
      <c r="CD37" s="540"/>
      <c r="CE37" s="540"/>
      <c r="CF37" s="540"/>
      <c r="CG37" s="540"/>
      <c r="CH37" s="540"/>
      <c r="CI37" s="540"/>
      <c r="CJ37" s="540"/>
      <c r="CK37" s="540"/>
      <c r="CL37" s="540"/>
      <c r="CM37" s="540">
        <f>'Лиц-2-О'!DB12</f>
        <v>0</v>
      </c>
      <c r="CN37" s="540"/>
      <c r="CO37" s="540"/>
      <c r="CP37" s="540"/>
      <c r="CQ37" s="540"/>
      <c r="CR37" s="540"/>
      <c r="CS37" s="540"/>
      <c r="CT37" s="540"/>
      <c r="CU37" s="540"/>
      <c r="CV37" s="540"/>
      <c r="CW37" s="540"/>
      <c r="CX37" s="540"/>
      <c r="CY37" s="540"/>
      <c r="CZ37" s="540"/>
      <c r="DA37" s="540"/>
      <c r="DB37" s="540"/>
      <c r="DC37" s="540"/>
      <c r="DD37" s="540"/>
      <c r="DE37" s="540"/>
      <c r="DF37" s="540"/>
      <c r="DG37" s="540"/>
      <c r="DH37" s="540"/>
      <c r="DI37" s="540"/>
      <c r="DJ37" s="540"/>
      <c r="DK37" s="540"/>
      <c r="DL37" s="540"/>
      <c r="DM37" s="540"/>
      <c r="DN37" s="540"/>
      <c r="DO37" s="540"/>
      <c r="DP37" s="540"/>
      <c r="DQ37" s="540"/>
      <c r="DR37" s="540"/>
      <c r="DS37" s="540">
        <f>'Лиц-2-О'!EH12</f>
        <v>0</v>
      </c>
      <c r="DT37" s="540"/>
      <c r="DU37" s="540"/>
      <c r="DV37" s="540"/>
      <c r="DW37" s="540"/>
      <c r="DX37" s="540"/>
      <c r="DY37" s="540"/>
      <c r="DZ37" s="540"/>
      <c r="EA37" s="540"/>
      <c r="EB37" s="540"/>
      <c r="EC37" s="540"/>
      <c r="ED37" s="540"/>
      <c r="EE37" s="540"/>
      <c r="EF37" s="540"/>
      <c r="EG37" s="540"/>
      <c r="EH37" s="540"/>
      <c r="EI37" s="540"/>
      <c r="EJ37" s="540"/>
      <c r="EK37" s="540"/>
      <c r="EL37" s="540"/>
      <c r="EM37" s="540"/>
      <c r="EN37" s="540"/>
      <c r="EO37" s="540"/>
      <c r="EP37" s="540"/>
      <c r="EQ37" s="540"/>
      <c r="ER37" s="540"/>
      <c r="ES37" s="540"/>
      <c r="ET37" s="540"/>
      <c r="EU37" s="540"/>
      <c r="EV37" s="540"/>
      <c r="EW37" s="540"/>
      <c r="EX37" s="556"/>
    </row>
    <row r="38" spans="1:154" s="429" customFormat="1" ht="12" customHeight="1">
      <c r="A38" s="541" t="s">
        <v>159</v>
      </c>
      <c r="B38" s="542"/>
      <c r="C38" s="542"/>
      <c r="D38" s="542"/>
      <c r="E38" s="542"/>
      <c r="F38" s="542"/>
      <c r="G38" s="542"/>
      <c r="H38" s="542"/>
      <c r="I38" s="542"/>
      <c r="J38" s="542"/>
      <c r="K38" s="542" t="s">
        <v>269</v>
      </c>
      <c r="L38" s="542"/>
      <c r="M38" s="542"/>
      <c r="N38" s="542"/>
      <c r="O38" s="542"/>
      <c r="P38" s="542"/>
      <c r="Q38" s="542"/>
      <c r="R38" s="542"/>
      <c r="S38" s="542"/>
      <c r="T38" s="542"/>
      <c r="U38" s="542" t="s">
        <v>401</v>
      </c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53" t="s">
        <v>484</v>
      </c>
      <c r="AI38" s="554"/>
      <c r="AJ38" s="554"/>
      <c r="AK38" s="554"/>
      <c r="AL38" s="554"/>
      <c r="AM38" s="554"/>
      <c r="AN38" s="554"/>
      <c r="AO38" s="554"/>
      <c r="AP38" s="554"/>
      <c r="AQ38" s="542" t="s">
        <v>494</v>
      </c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2"/>
      <c r="BD38" s="542"/>
      <c r="BE38" s="542"/>
      <c r="BF38" s="542"/>
      <c r="BG38" s="540">
        <f>'Лиц-2-О'!BV14</f>
        <v>5115</v>
      </c>
      <c r="BH38" s="540"/>
      <c r="BI38" s="540"/>
      <c r="BJ38" s="540"/>
      <c r="BK38" s="540"/>
      <c r="BL38" s="540"/>
      <c r="BM38" s="540"/>
      <c r="BN38" s="540"/>
      <c r="BO38" s="540"/>
      <c r="BP38" s="540"/>
      <c r="BQ38" s="540"/>
      <c r="BR38" s="540"/>
      <c r="BS38" s="540"/>
      <c r="BT38" s="540"/>
      <c r="BU38" s="540"/>
      <c r="BV38" s="540"/>
      <c r="BW38" s="540"/>
      <c r="BX38" s="540"/>
      <c r="BY38" s="540"/>
      <c r="BZ38" s="540"/>
      <c r="CA38" s="540"/>
      <c r="CB38" s="540"/>
      <c r="CC38" s="540"/>
      <c r="CD38" s="540"/>
      <c r="CE38" s="540"/>
      <c r="CF38" s="540"/>
      <c r="CG38" s="540"/>
      <c r="CH38" s="540"/>
      <c r="CI38" s="540"/>
      <c r="CJ38" s="540"/>
      <c r="CK38" s="540"/>
      <c r="CL38" s="540"/>
      <c r="CM38" s="540">
        <f>'Лиц-2-О'!DB14</f>
        <v>5115</v>
      </c>
      <c r="CN38" s="540"/>
      <c r="CO38" s="540"/>
      <c r="CP38" s="540"/>
      <c r="CQ38" s="540"/>
      <c r="CR38" s="540"/>
      <c r="CS38" s="540"/>
      <c r="CT38" s="540"/>
      <c r="CU38" s="540"/>
      <c r="CV38" s="540"/>
      <c r="CW38" s="540"/>
      <c r="CX38" s="540"/>
      <c r="CY38" s="540"/>
      <c r="CZ38" s="540"/>
      <c r="DA38" s="540"/>
      <c r="DB38" s="540"/>
      <c r="DC38" s="540"/>
      <c r="DD38" s="540"/>
      <c r="DE38" s="540"/>
      <c r="DF38" s="540"/>
      <c r="DG38" s="540"/>
      <c r="DH38" s="540"/>
      <c r="DI38" s="540"/>
      <c r="DJ38" s="540"/>
      <c r="DK38" s="540"/>
      <c r="DL38" s="540"/>
      <c r="DM38" s="540"/>
      <c r="DN38" s="540"/>
      <c r="DO38" s="540"/>
      <c r="DP38" s="540"/>
      <c r="DQ38" s="540"/>
      <c r="DR38" s="540"/>
      <c r="DS38" s="540">
        <f>'Лиц-2-О'!EH14</f>
        <v>5115</v>
      </c>
      <c r="DT38" s="540"/>
      <c r="DU38" s="540"/>
      <c r="DV38" s="540"/>
      <c r="DW38" s="540"/>
      <c r="DX38" s="540"/>
      <c r="DY38" s="540"/>
      <c r="DZ38" s="540"/>
      <c r="EA38" s="540"/>
      <c r="EB38" s="540"/>
      <c r="EC38" s="540"/>
      <c r="ED38" s="540"/>
      <c r="EE38" s="540"/>
      <c r="EF38" s="540"/>
      <c r="EG38" s="540"/>
      <c r="EH38" s="540"/>
      <c r="EI38" s="540"/>
      <c r="EJ38" s="540"/>
      <c r="EK38" s="540"/>
      <c r="EL38" s="540"/>
      <c r="EM38" s="540"/>
      <c r="EN38" s="540"/>
      <c r="EO38" s="540"/>
      <c r="EP38" s="540"/>
      <c r="EQ38" s="540"/>
      <c r="ER38" s="540"/>
      <c r="ES38" s="540"/>
      <c r="ET38" s="540"/>
      <c r="EU38" s="540"/>
      <c r="EV38" s="540"/>
      <c r="EW38" s="540"/>
      <c r="EX38" s="556"/>
    </row>
    <row r="39" spans="1:154" s="429" customFormat="1" ht="12.75" customHeight="1">
      <c r="A39" s="541" t="s">
        <v>159</v>
      </c>
      <c r="B39" s="542"/>
      <c r="C39" s="542"/>
      <c r="D39" s="542"/>
      <c r="E39" s="542"/>
      <c r="F39" s="542"/>
      <c r="G39" s="542"/>
      <c r="H39" s="542"/>
      <c r="I39" s="542"/>
      <c r="J39" s="542"/>
      <c r="K39" s="542" t="s">
        <v>269</v>
      </c>
      <c r="L39" s="542"/>
      <c r="M39" s="542"/>
      <c r="N39" s="542"/>
      <c r="O39" s="542"/>
      <c r="P39" s="542"/>
      <c r="Q39" s="542"/>
      <c r="R39" s="542"/>
      <c r="S39" s="542"/>
      <c r="T39" s="542"/>
      <c r="U39" s="542" t="s">
        <v>401</v>
      </c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  <c r="AG39" s="542"/>
      <c r="AH39" s="553" t="s">
        <v>484</v>
      </c>
      <c r="AI39" s="554"/>
      <c r="AJ39" s="554"/>
      <c r="AK39" s="554"/>
      <c r="AL39" s="554"/>
      <c r="AM39" s="554"/>
      <c r="AN39" s="554"/>
      <c r="AO39" s="554"/>
      <c r="AP39" s="554"/>
      <c r="AQ39" s="542" t="s">
        <v>495</v>
      </c>
      <c r="AR39" s="542"/>
      <c r="AS39" s="542"/>
      <c r="AT39" s="542"/>
      <c r="AU39" s="542"/>
      <c r="AV39" s="542"/>
      <c r="AW39" s="542"/>
      <c r="AX39" s="542"/>
      <c r="AY39" s="542"/>
      <c r="AZ39" s="542"/>
      <c r="BA39" s="542"/>
      <c r="BB39" s="542"/>
      <c r="BC39" s="542"/>
      <c r="BD39" s="542"/>
      <c r="BE39" s="542"/>
      <c r="BF39" s="542"/>
      <c r="BG39" s="540">
        <f>'Лиц-2-О'!BV15</f>
        <v>0</v>
      </c>
      <c r="BH39" s="540"/>
      <c r="BI39" s="540"/>
      <c r="BJ39" s="540"/>
      <c r="BK39" s="540"/>
      <c r="BL39" s="540"/>
      <c r="BM39" s="540"/>
      <c r="BN39" s="540"/>
      <c r="BO39" s="540"/>
      <c r="BP39" s="540"/>
      <c r="BQ39" s="540"/>
      <c r="BR39" s="540"/>
      <c r="BS39" s="540"/>
      <c r="BT39" s="540"/>
      <c r="BU39" s="540"/>
      <c r="BV39" s="540"/>
      <c r="BW39" s="540"/>
      <c r="BX39" s="540"/>
      <c r="BY39" s="540"/>
      <c r="BZ39" s="540"/>
      <c r="CA39" s="540"/>
      <c r="CB39" s="540"/>
      <c r="CC39" s="540"/>
      <c r="CD39" s="540"/>
      <c r="CE39" s="540"/>
      <c r="CF39" s="540"/>
      <c r="CG39" s="540"/>
      <c r="CH39" s="540"/>
      <c r="CI39" s="540"/>
      <c r="CJ39" s="540"/>
      <c r="CK39" s="540"/>
      <c r="CL39" s="540"/>
      <c r="CM39" s="540">
        <f>'Лиц-2-О'!DB15</f>
        <v>0</v>
      </c>
      <c r="CN39" s="540"/>
      <c r="CO39" s="540"/>
      <c r="CP39" s="540"/>
      <c r="CQ39" s="540"/>
      <c r="CR39" s="540"/>
      <c r="CS39" s="540"/>
      <c r="CT39" s="540"/>
      <c r="CU39" s="540"/>
      <c r="CV39" s="540"/>
      <c r="CW39" s="540"/>
      <c r="CX39" s="540"/>
      <c r="CY39" s="540"/>
      <c r="CZ39" s="540"/>
      <c r="DA39" s="540"/>
      <c r="DB39" s="540"/>
      <c r="DC39" s="540"/>
      <c r="DD39" s="540"/>
      <c r="DE39" s="540"/>
      <c r="DF39" s="540"/>
      <c r="DG39" s="540"/>
      <c r="DH39" s="540"/>
      <c r="DI39" s="540"/>
      <c r="DJ39" s="540"/>
      <c r="DK39" s="540"/>
      <c r="DL39" s="540"/>
      <c r="DM39" s="540"/>
      <c r="DN39" s="540"/>
      <c r="DO39" s="540"/>
      <c r="DP39" s="540"/>
      <c r="DQ39" s="540"/>
      <c r="DR39" s="540"/>
      <c r="DS39" s="540">
        <f>'Лиц-2-О'!EH15</f>
        <v>0</v>
      </c>
      <c r="DT39" s="540"/>
      <c r="DU39" s="540"/>
      <c r="DV39" s="540"/>
      <c r="DW39" s="540"/>
      <c r="DX39" s="540"/>
      <c r="DY39" s="540"/>
      <c r="DZ39" s="540"/>
      <c r="EA39" s="540"/>
      <c r="EB39" s="540"/>
      <c r="EC39" s="540"/>
      <c r="ED39" s="540"/>
      <c r="EE39" s="540"/>
      <c r="EF39" s="540"/>
      <c r="EG39" s="540"/>
      <c r="EH39" s="540"/>
      <c r="EI39" s="540"/>
      <c r="EJ39" s="540"/>
      <c r="EK39" s="540"/>
      <c r="EL39" s="540"/>
      <c r="EM39" s="540"/>
      <c r="EN39" s="540"/>
      <c r="EO39" s="540"/>
      <c r="EP39" s="540"/>
      <c r="EQ39" s="540"/>
      <c r="ER39" s="540"/>
      <c r="ES39" s="540"/>
      <c r="ET39" s="540"/>
      <c r="EU39" s="540"/>
      <c r="EV39" s="540"/>
      <c r="EW39" s="540"/>
      <c r="EX39" s="556"/>
    </row>
    <row r="40" spans="1:154" s="429" customFormat="1" ht="12.75" customHeight="1" thickBot="1">
      <c r="A40" s="558" t="s">
        <v>159</v>
      </c>
      <c r="B40" s="559"/>
      <c r="C40" s="559"/>
      <c r="D40" s="559"/>
      <c r="E40" s="559"/>
      <c r="F40" s="559"/>
      <c r="G40" s="559"/>
      <c r="H40" s="559"/>
      <c r="I40" s="559"/>
      <c r="J40" s="560"/>
      <c r="K40" s="542" t="s">
        <v>269</v>
      </c>
      <c r="L40" s="542"/>
      <c r="M40" s="542"/>
      <c r="N40" s="542"/>
      <c r="O40" s="542"/>
      <c r="P40" s="542"/>
      <c r="Q40" s="542"/>
      <c r="R40" s="542"/>
      <c r="S40" s="542"/>
      <c r="T40" s="542"/>
      <c r="U40" s="542" t="s">
        <v>401</v>
      </c>
      <c r="V40" s="542"/>
      <c r="W40" s="542"/>
      <c r="X40" s="542"/>
      <c r="Y40" s="542"/>
      <c r="Z40" s="542"/>
      <c r="AA40" s="542"/>
      <c r="AB40" s="542"/>
      <c r="AC40" s="542"/>
      <c r="AD40" s="542"/>
      <c r="AE40" s="542"/>
      <c r="AF40" s="542"/>
      <c r="AG40" s="542"/>
      <c r="AH40" s="553" t="s">
        <v>484</v>
      </c>
      <c r="AI40" s="554"/>
      <c r="AJ40" s="554"/>
      <c r="AK40" s="554"/>
      <c r="AL40" s="554"/>
      <c r="AM40" s="554"/>
      <c r="AN40" s="554"/>
      <c r="AO40" s="554"/>
      <c r="AP40" s="554"/>
      <c r="AQ40" s="542" t="s">
        <v>499</v>
      </c>
      <c r="AR40" s="542"/>
      <c r="AS40" s="542"/>
      <c r="AT40" s="542"/>
      <c r="AU40" s="542"/>
      <c r="AV40" s="542"/>
      <c r="AW40" s="542"/>
      <c r="AX40" s="542"/>
      <c r="AY40" s="542"/>
      <c r="AZ40" s="542"/>
      <c r="BA40" s="542"/>
      <c r="BB40" s="542"/>
      <c r="BC40" s="542"/>
      <c r="BD40" s="542"/>
      <c r="BE40" s="542"/>
      <c r="BF40" s="542"/>
      <c r="BG40" s="540">
        <f>'Лиц-2-О'!BV16</f>
        <v>0</v>
      </c>
      <c r="BH40" s="540"/>
      <c r="BI40" s="540"/>
      <c r="BJ40" s="540"/>
      <c r="BK40" s="540"/>
      <c r="BL40" s="540"/>
      <c r="BM40" s="540"/>
      <c r="BN40" s="540"/>
      <c r="BO40" s="540"/>
      <c r="BP40" s="540"/>
      <c r="BQ40" s="540"/>
      <c r="BR40" s="540"/>
      <c r="BS40" s="540"/>
      <c r="BT40" s="540"/>
      <c r="BU40" s="540"/>
      <c r="BV40" s="540"/>
      <c r="BW40" s="540"/>
      <c r="BX40" s="540"/>
      <c r="BY40" s="540"/>
      <c r="BZ40" s="540"/>
      <c r="CA40" s="540"/>
      <c r="CB40" s="540"/>
      <c r="CC40" s="540"/>
      <c r="CD40" s="540"/>
      <c r="CE40" s="540"/>
      <c r="CF40" s="540"/>
      <c r="CG40" s="540"/>
      <c r="CH40" s="540"/>
      <c r="CI40" s="540"/>
      <c r="CJ40" s="540"/>
      <c r="CK40" s="540"/>
      <c r="CL40" s="540"/>
      <c r="CM40" s="540">
        <f>'Лиц-2-О'!DB16</f>
        <v>0</v>
      </c>
      <c r="CN40" s="540"/>
      <c r="CO40" s="540"/>
      <c r="CP40" s="540"/>
      <c r="CQ40" s="540"/>
      <c r="CR40" s="540"/>
      <c r="CS40" s="540"/>
      <c r="CT40" s="540"/>
      <c r="CU40" s="540"/>
      <c r="CV40" s="540"/>
      <c r="CW40" s="540"/>
      <c r="CX40" s="540"/>
      <c r="CY40" s="540"/>
      <c r="CZ40" s="540"/>
      <c r="DA40" s="540"/>
      <c r="DB40" s="540"/>
      <c r="DC40" s="540"/>
      <c r="DD40" s="540"/>
      <c r="DE40" s="540"/>
      <c r="DF40" s="540"/>
      <c r="DG40" s="540"/>
      <c r="DH40" s="540"/>
      <c r="DI40" s="540"/>
      <c r="DJ40" s="540"/>
      <c r="DK40" s="540"/>
      <c r="DL40" s="540"/>
      <c r="DM40" s="540"/>
      <c r="DN40" s="540"/>
      <c r="DO40" s="540"/>
      <c r="DP40" s="540"/>
      <c r="DQ40" s="540"/>
      <c r="DR40" s="540"/>
      <c r="DS40" s="540">
        <f>'Лиц-2-О'!EH16</f>
        <v>0</v>
      </c>
      <c r="DT40" s="540"/>
      <c r="DU40" s="540"/>
      <c r="DV40" s="540"/>
      <c r="DW40" s="540"/>
      <c r="DX40" s="540"/>
      <c r="DY40" s="540"/>
      <c r="DZ40" s="540"/>
      <c r="EA40" s="540"/>
      <c r="EB40" s="540"/>
      <c r="EC40" s="540"/>
      <c r="ED40" s="540"/>
      <c r="EE40" s="540"/>
      <c r="EF40" s="540"/>
      <c r="EG40" s="540"/>
      <c r="EH40" s="540"/>
      <c r="EI40" s="540"/>
      <c r="EJ40" s="540"/>
      <c r="EK40" s="540"/>
      <c r="EL40" s="540"/>
      <c r="EM40" s="540"/>
      <c r="EN40" s="540"/>
      <c r="EO40" s="540"/>
      <c r="EP40" s="540"/>
      <c r="EQ40" s="540"/>
      <c r="ER40" s="540"/>
      <c r="ES40" s="540"/>
      <c r="ET40" s="540"/>
      <c r="EU40" s="540"/>
      <c r="EV40" s="540"/>
      <c r="EW40" s="540"/>
      <c r="EX40" s="556"/>
    </row>
    <row r="41" spans="1:154" s="429" customFormat="1" ht="11.25">
      <c r="A41" s="555" t="s">
        <v>505</v>
      </c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55"/>
      <c r="W41" s="555"/>
      <c r="X41" s="555"/>
      <c r="Y41" s="555"/>
      <c r="Z41" s="555"/>
      <c r="AA41" s="555"/>
      <c r="AB41" s="555"/>
      <c r="AC41" s="555"/>
      <c r="AD41" s="555"/>
      <c r="AE41" s="555"/>
      <c r="AF41" s="555"/>
      <c r="AG41" s="555"/>
      <c r="AH41" s="555"/>
      <c r="AI41" s="555"/>
      <c r="AJ41" s="555"/>
      <c r="AK41" s="555"/>
      <c r="AL41" s="555"/>
      <c r="AM41" s="555"/>
      <c r="AN41" s="555"/>
      <c r="AO41" s="555"/>
      <c r="AP41" s="555"/>
      <c r="AQ41" s="542"/>
      <c r="AR41" s="542"/>
      <c r="AS41" s="542"/>
      <c r="AT41" s="542"/>
      <c r="AU41" s="542"/>
      <c r="AV41" s="542"/>
      <c r="AW41" s="542"/>
      <c r="AX41" s="542"/>
      <c r="AY41" s="542"/>
      <c r="AZ41" s="542"/>
      <c r="BA41" s="542"/>
      <c r="BB41" s="542"/>
      <c r="BC41" s="542"/>
      <c r="BD41" s="542"/>
      <c r="BE41" s="542"/>
      <c r="BF41" s="542"/>
      <c r="BG41" s="551">
        <f>SUM(BG33:BR40)</f>
        <v>1560230</v>
      </c>
      <c r="BH41" s="551"/>
      <c r="BI41" s="551"/>
      <c r="BJ41" s="551"/>
      <c r="BK41" s="551"/>
      <c r="BL41" s="551"/>
      <c r="BM41" s="551"/>
      <c r="BN41" s="551"/>
      <c r="BO41" s="551"/>
      <c r="BP41" s="551"/>
      <c r="BQ41" s="551"/>
      <c r="BR41" s="551"/>
      <c r="BS41" s="551" t="s">
        <v>506</v>
      </c>
      <c r="BT41" s="551"/>
      <c r="BU41" s="551"/>
      <c r="BV41" s="551"/>
      <c r="BW41" s="551"/>
      <c r="BX41" s="551"/>
      <c r="BY41" s="551"/>
      <c r="BZ41" s="551"/>
      <c r="CA41" s="551"/>
      <c r="CB41" s="551"/>
      <c r="CC41" s="551" t="s">
        <v>506</v>
      </c>
      <c r="CD41" s="551"/>
      <c r="CE41" s="551"/>
      <c r="CF41" s="551"/>
      <c r="CG41" s="551"/>
      <c r="CH41" s="551"/>
      <c r="CI41" s="551"/>
      <c r="CJ41" s="551"/>
      <c r="CK41" s="551"/>
      <c r="CL41" s="551"/>
      <c r="CM41" s="551">
        <f>SUM(CM33:CX40)</f>
        <v>1560230</v>
      </c>
      <c r="CN41" s="551"/>
      <c r="CO41" s="551"/>
      <c r="CP41" s="551"/>
      <c r="CQ41" s="551"/>
      <c r="CR41" s="551"/>
      <c r="CS41" s="551"/>
      <c r="CT41" s="551"/>
      <c r="CU41" s="551"/>
      <c r="CV41" s="551"/>
      <c r="CW41" s="551"/>
      <c r="CX41" s="551"/>
      <c r="CY41" s="551" t="s">
        <v>506</v>
      </c>
      <c r="CZ41" s="551"/>
      <c r="DA41" s="551"/>
      <c r="DB41" s="551"/>
      <c r="DC41" s="551"/>
      <c r="DD41" s="551"/>
      <c r="DE41" s="551"/>
      <c r="DF41" s="551"/>
      <c r="DG41" s="551"/>
      <c r="DH41" s="551"/>
      <c r="DI41" s="551" t="s">
        <v>506</v>
      </c>
      <c r="DJ41" s="551"/>
      <c r="DK41" s="551"/>
      <c r="DL41" s="551"/>
      <c r="DM41" s="551"/>
      <c r="DN41" s="551"/>
      <c r="DO41" s="551"/>
      <c r="DP41" s="551"/>
      <c r="DQ41" s="551"/>
      <c r="DR41" s="551"/>
      <c r="DS41" s="551">
        <f>SUM(DS33:ED40)</f>
        <v>1560230</v>
      </c>
      <c r="DT41" s="551"/>
      <c r="DU41" s="551"/>
      <c r="DV41" s="551"/>
      <c r="DW41" s="551"/>
      <c r="DX41" s="551"/>
      <c r="DY41" s="551"/>
      <c r="DZ41" s="551"/>
      <c r="EA41" s="551"/>
      <c r="EB41" s="551"/>
      <c r="EC41" s="551"/>
      <c r="ED41" s="551"/>
      <c r="EE41" s="551" t="s">
        <v>506</v>
      </c>
      <c r="EF41" s="551"/>
      <c r="EG41" s="551"/>
      <c r="EH41" s="551"/>
      <c r="EI41" s="551"/>
      <c r="EJ41" s="551"/>
      <c r="EK41" s="551"/>
      <c r="EL41" s="551"/>
      <c r="EM41" s="551"/>
      <c r="EN41" s="551"/>
      <c r="EO41" s="551" t="s">
        <v>506</v>
      </c>
      <c r="EP41" s="551"/>
      <c r="EQ41" s="551"/>
      <c r="ER41" s="551"/>
      <c r="ES41" s="551"/>
      <c r="ET41" s="551"/>
      <c r="EU41" s="551"/>
      <c r="EV41" s="551"/>
      <c r="EW41" s="551"/>
      <c r="EX41" s="552"/>
    </row>
    <row r="42" spans="1:154" s="429" customFormat="1" ht="12" customHeight="1">
      <c r="A42" s="541" t="s">
        <v>159</v>
      </c>
      <c r="B42" s="542"/>
      <c r="C42" s="542"/>
      <c r="D42" s="542"/>
      <c r="E42" s="542"/>
      <c r="F42" s="542"/>
      <c r="G42" s="542"/>
      <c r="H42" s="542"/>
      <c r="I42" s="542"/>
      <c r="J42" s="542"/>
      <c r="K42" s="542" t="s">
        <v>269</v>
      </c>
      <c r="L42" s="542"/>
      <c r="M42" s="542"/>
      <c r="N42" s="542"/>
      <c r="O42" s="542"/>
      <c r="P42" s="542"/>
      <c r="Q42" s="542"/>
      <c r="R42" s="542"/>
      <c r="S42" s="542"/>
      <c r="T42" s="542"/>
      <c r="U42" s="542" t="s">
        <v>402</v>
      </c>
      <c r="V42" s="542"/>
      <c r="W42" s="542"/>
      <c r="X42" s="542"/>
      <c r="Y42" s="542"/>
      <c r="Z42" s="542"/>
      <c r="AA42" s="542"/>
      <c r="AB42" s="542"/>
      <c r="AC42" s="542"/>
      <c r="AD42" s="542"/>
      <c r="AE42" s="542"/>
      <c r="AF42" s="542"/>
      <c r="AG42" s="542"/>
      <c r="AH42" s="553" t="s">
        <v>484</v>
      </c>
      <c r="AI42" s="554"/>
      <c r="AJ42" s="554"/>
      <c r="AK42" s="554"/>
      <c r="AL42" s="554"/>
      <c r="AM42" s="554"/>
      <c r="AN42" s="554"/>
      <c r="AO42" s="554"/>
      <c r="AP42" s="554"/>
      <c r="AQ42" s="542" t="s">
        <v>494</v>
      </c>
      <c r="AR42" s="542"/>
      <c r="AS42" s="542"/>
      <c r="AT42" s="542"/>
      <c r="AU42" s="542"/>
      <c r="AV42" s="542"/>
      <c r="AW42" s="542"/>
      <c r="AX42" s="542"/>
      <c r="AY42" s="542"/>
      <c r="AZ42" s="542"/>
      <c r="BA42" s="542"/>
      <c r="BB42" s="542"/>
      <c r="BC42" s="542"/>
      <c r="BD42" s="542"/>
      <c r="BE42" s="542"/>
      <c r="BF42" s="542"/>
      <c r="BG42" s="540">
        <f>'Лиц-2-О'!BV18</f>
        <v>0</v>
      </c>
      <c r="BH42" s="540"/>
      <c r="BI42" s="540"/>
      <c r="BJ42" s="540"/>
      <c r="BK42" s="540"/>
      <c r="BL42" s="540"/>
      <c r="BM42" s="540"/>
      <c r="BN42" s="540"/>
      <c r="BO42" s="540"/>
      <c r="BP42" s="540"/>
      <c r="BQ42" s="540"/>
      <c r="BR42" s="540"/>
      <c r="BS42" s="540"/>
      <c r="BT42" s="540"/>
      <c r="BU42" s="540"/>
      <c r="BV42" s="540"/>
      <c r="BW42" s="540"/>
      <c r="BX42" s="540"/>
      <c r="BY42" s="540"/>
      <c r="BZ42" s="540"/>
      <c r="CA42" s="540"/>
      <c r="CB42" s="540"/>
      <c r="CC42" s="540"/>
      <c r="CD42" s="540"/>
      <c r="CE42" s="540"/>
      <c r="CF42" s="540"/>
      <c r="CG42" s="540"/>
      <c r="CH42" s="540"/>
      <c r="CI42" s="540"/>
      <c r="CJ42" s="540"/>
      <c r="CK42" s="540"/>
      <c r="CL42" s="540"/>
      <c r="CM42" s="540">
        <f>'Лиц-2-О'!DB18</f>
        <v>0</v>
      </c>
      <c r="CN42" s="540"/>
      <c r="CO42" s="540"/>
      <c r="CP42" s="540"/>
      <c r="CQ42" s="540"/>
      <c r="CR42" s="540"/>
      <c r="CS42" s="540"/>
      <c r="CT42" s="540"/>
      <c r="CU42" s="540"/>
      <c r="CV42" s="540"/>
      <c r="CW42" s="540"/>
      <c r="CX42" s="540"/>
      <c r="CY42" s="540"/>
      <c r="CZ42" s="540"/>
      <c r="DA42" s="540"/>
      <c r="DB42" s="540"/>
      <c r="DC42" s="540"/>
      <c r="DD42" s="540"/>
      <c r="DE42" s="540"/>
      <c r="DF42" s="540"/>
      <c r="DG42" s="540"/>
      <c r="DH42" s="540"/>
      <c r="DI42" s="540"/>
      <c r="DJ42" s="540"/>
      <c r="DK42" s="540"/>
      <c r="DL42" s="540"/>
      <c r="DM42" s="540"/>
      <c r="DN42" s="540"/>
      <c r="DO42" s="540"/>
      <c r="DP42" s="540"/>
      <c r="DQ42" s="540"/>
      <c r="DR42" s="540"/>
      <c r="DS42" s="540">
        <f>'Лиц-2-О'!EH18</f>
        <v>0</v>
      </c>
      <c r="DT42" s="540"/>
      <c r="DU42" s="540"/>
      <c r="DV42" s="540"/>
      <c r="DW42" s="540"/>
      <c r="DX42" s="540"/>
      <c r="DY42" s="540"/>
      <c r="DZ42" s="540"/>
      <c r="EA42" s="540"/>
      <c r="EB42" s="540"/>
      <c r="EC42" s="540"/>
      <c r="ED42" s="540"/>
      <c r="EE42" s="540"/>
      <c r="EF42" s="540"/>
      <c r="EG42" s="540"/>
      <c r="EH42" s="540"/>
      <c r="EI42" s="540"/>
      <c r="EJ42" s="540"/>
      <c r="EK42" s="540"/>
      <c r="EL42" s="540"/>
      <c r="EM42" s="540"/>
      <c r="EN42" s="540"/>
      <c r="EO42" s="540"/>
      <c r="EP42" s="540"/>
      <c r="EQ42" s="540"/>
      <c r="ER42" s="540"/>
      <c r="ES42" s="540"/>
      <c r="ET42" s="540"/>
      <c r="EU42" s="540"/>
      <c r="EV42" s="540"/>
      <c r="EW42" s="540"/>
      <c r="EX42" s="556"/>
    </row>
    <row r="43" spans="1:154" s="429" customFormat="1" ht="12.75" customHeight="1">
      <c r="A43" s="558" t="s">
        <v>159</v>
      </c>
      <c r="B43" s="559"/>
      <c r="C43" s="559"/>
      <c r="D43" s="559"/>
      <c r="E43" s="559"/>
      <c r="F43" s="559"/>
      <c r="G43" s="559"/>
      <c r="H43" s="559"/>
      <c r="I43" s="559"/>
      <c r="J43" s="560"/>
      <c r="K43" s="542" t="s">
        <v>269</v>
      </c>
      <c r="L43" s="542"/>
      <c r="M43" s="542"/>
      <c r="N43" s="542"/>
      <c r="O43" s="542"/>
      <c r="P43" s="542"/>
      <c r="Q43" s="542"/>
      <c r="R43" s="542"/>
      <c r="S43" s="542"/>
      <c r="T43" s="542"/>
      <c r="U43" s="542" t="s">
        <v>402</v>
      </c>
      <c r="V43" s="542"/>
      <c r="W43" s="542"/>
      <c r="X43" s="542"/>
      <c r="Y43" s="542"/>
      <c r="Z43" s="542"/>
      <c r="AA43" s="542"/>
      <c r="AB43" s="542"/>
      <c r="AC43" s="542"/>
      <c r="AD43" s="542"/>
      <c r="AE43" s="542"/>
      <c r="AF43" s="542"/>
      <c r="AG43" s="542"/>
      <c r="AH43" s="553" t="s">
        <v>484</v>
      </c>
      <c r="AI43" s="554"/>
      <c r="AJ43" s="554"/>
      <c r="AK43" s="554"/>
      <c r="AL43" s="554"/>
      <c r="AM43" s="554"/>
      <c r="AN43" s="554"/>
      <c r="AO43" s="554"/>
      <c r="AP43" s="554"/>
      <c r="AQ43" s="676" t="s">
        <v>496</v>
      </c>
      <c r="AR43" s="559"/>
      <c r="AS43" s="559"/>
      <c r="AT43" s="559"/>
      <c r="AU43" s="559"/>
      <c r="AV43" s="559"/>
      <c r="AW43" s="559"/>
      <c r="AX43" s="559"/>
      <c r="AY43" s="559"/>
      <c r="AZ43" s="559"/>
      <c r="BA43" s="559"/>
      <c r="BB43" s="559"/>
      <c r="BC43" s="559"/>
      <c r="BD43" s="559"/>
      <c r="BE43" s="559"/>
      <c r="BF43" s="560"/>
      <c r="BG43" s="540">
        <f>'Лиц-2-О'!BV19</f>
        <v>0</v>
      </c>
      <c r="BH43" s="540"/>
      <c r="BI43" s="540"/>
      <c r="BJ43" s="540"/>
      <c r="BK43" s="540"/>
      <c r="BL43" s="540"/>
      <c r="BM43" s="540"/>
      <c r="BN43" s="540"/>
      <c r="BO43" s="540"/>
      <c r="BP43" s="540"/>
      <c r="BQ43" s="540"/>
      <c r="BR43" s="540"/>
      <c r="BS43" s="540"/>
      <c r="BT43" s="540"/>
      <c r="BU43" s="540"/>
      <c r="BV43" s="540"/>
      <c r="BW43" s="540"/>
      <c r="BX43" s="540"/>
      <c r="BY43" s="540"/>
      <c r="BZ43" s="540"/>
      <c r="CA43" s="540"/>
      <c r="CB43" s="540"/>
      <c r="CC43" s="540"/>
      <c r="CD43" s="540"/>
      <c r="CE43" s="540"/>
      <c r="CF43" s="540"/>
      <c r="CG43" s="540"/>
      <c r="CH43" s="540"/>
      <c r="CI43" s="540"/>
      <c r="CJ43" s="540"/>
      <c r="CK43" s="540"/>
      <c r="CL43" s="540"/>
      <c r="CM43" s="540">
        <f>'Лиц-2-О'!DB19</f>
        <v>0</v>
      </c>
      <c r="CN43" s="540"/>
      <c r="CO43" s="540"/>
      <c r="CP43" s="540"/>
      <c r="CQ43" s="540"/>
      <c r="CR43" s="540"/>
      <c r="CS43" s="540"/>
      <c r="CT43" s="540"/>
      <c r="CU43" s="540"/>
      <c r="CV43" s="540"/>
      <c r="CW43" s="540"/>
      <c r="CX43" s="540"/>
      <c r="CY43" s="540"/>
      <c r="CZ43" s="540"/>
      <c r="DA43" s="540"/>
      <c r="DB43" s="540"/>
      <c r="DC43" s="540"/>
      <c r="DD43" s="540"/>
      <c r="DE43" s="540"/>
      <c r="DF43" s="540"/>
      <c r="DG43" s="540"/>
      <c r="DH43" s="540"/>
      <c r="DI43" s="540"/>
      <c r="DJ43" s="540"/>
      <c r="DK43" s="540"/>
      <c r="DL43" s="540"/>
      <c r="DM43" s="540"/>
      <c r="DN43" s="540"/>
      <c r="DO43" s="540"/>
      <c r="DP43" s="540"/>
      <c r="DQ43" s="540"/>
      <c r="DR43" s="540"/>
      <c r="DS43" s="540">
        <f>'Лиц-2-О'!EH19</f>
        <v>0</v>
      </c>
      <c r="DT43" s="540"/>
      <c r="DU43" s="540"/>
      <c r="DV43" s="540"/>
      <c r="DW43" s="540"/>
      <c r="DX43" s="540"/>
      <c r="DY43" s="540"/>
      <c r="DZ43" s="540"/>
      <c r="EA43" s="540"/>
      <c r="EB43" s="540"/>
      <c r="EC43" s="540"/>
      <c r="ED43" s="540"/>
      <c r="EE43" s="540"/>
      <c r="EF43" s="540"/>
      <c r="EG43" s="540"/>
      <c r="EH43" s="540"/>
      <c r="EI43" s="540"/>
      <c r="EJ43" s="540"/>
      <c r="EK43" s="540"/>
      <c r="EL43" s="540"/>
      <c r="EM43" s="540"/>
      <c r="EN43" s="540"/>
      <c r="EO43" s="540"/>
      <c r="EP43" s="540"/>
      <c r="EQ43" s="540"/>
      <c r="ER43" s="540"/>
      <c r="ES43" s="540"/>
      <c r="ET43" s="540"/>
      <c r="EU43" s="540"/>
      <c r="EV43" s="540"/>
      <c r="EW43" s="540"/>
      <c r="EX43" s="556"/>
    </row>
    <row r="44" spans="1:154" s="429" customFormat="1" ht="12.75" customHeight="1" thickBot="1">
      <c r="A44" s="541" t="s">
        <v>159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 t="s">
        <v>269</v>
      </c>
      <c r="L44" s="542"/>
      <c r="M44" s="542"/>
      <c r="N44" s="542"/>
      <c r="O44" s="542"/>
      <c r="P44" s="542"/>
      <c r="Q44" s="542"/>
      <c r="R44" s="542"/>
      <c r="S44" s="542"/>
      <c r="T44" s="542"/>
      <c r="U44" s="542" t="s">
        <v>402</v>
      </c>
      <c r="V44" s="542"/>
      <c r="W44" s="542"/>
      <c r="X44" s="542"/>
      <c r="Y44" s="542"/>
      <c r="Z44" s="542"/>
      <c r="AA44" s="542"/>
      <c r="AB44" s="542"/>
      <c r="AC44" s="542"/>
      <c r="AD44" s="542"/>
      <c r="AE44" s="542"/>
      <c r="AF44" s="542"/>
      <c r="AG44" s="542"/>
      <c r="AH44" s="553" t="s">
        <v>484</v>
      </c>
      <c r="AI44" s="554"/>
      <c r="AJ44" s="554"/>
      <c r="AK44" s="554"/>
      <c r="AL44" s="554"/>
      <c r="AM44" s="554"/>
      <c r="AN44" s="554"/>
      <c r="AO44" s="554"/>
      <c r="AP44" s="554"/>
      <c r="AQ44" s="542" t="s">
        <v>550</v>
      </c>
      <c r="AR44" s="542"/>
      <c r="AS44" s="542"/>
      <c r="AT44" s="542"/>
      <c r="AU44" s="542"/>
      <c r="AV44" s="542"/>
      <c r="AW44" s="542"/>
      <c r="AX44" s="542"/>
      <c r="AY44" s="542"/>
      <c r="AZ44" s="542"/>
      <c r="BA44" s="542"/>
      <c r="BB44" s="542"/>
      <c r="BC44" s="542"/>
      <c r="BD44" s="542"/>
      <c r="BE44" s="542"/>
      <c r="BF44" s="542"/>
      <c r="BG44" s="540">
        <f>'Лиц-2-О'!BV20</f>
        <v>0</v>
      </c>
      <c r="BH44" s="540"/>
      <c r="BI44" s="540"/>
      <c r="BJ44" s="540"/>
      <c r="BK44" s="540"/>
      <c r="BL44" s="540"/>
      <c r="BM44" s="540"/>
      <c r="BN44" s="540"/>
      <c r="BO44" s="540"/>
      <c r="BP44" s="540"/>
      <c r="BQ44" s="540"/>
      <c r="BR44" s="540"/>
      <c r="BS44" s="540"/>
      <c r="BT44" s="540"/>
      <c r="BU44" s="540"/>
      <c r="BV44" s="540"/>
      <c r="BW44" s="540"/>
      <c r="BX44" s="540"/>
      <c r="BY44" s="540"/>
      <c r="BZ44" s="540"/>
      <c r="CA44" s="540"/>
      <c r="CB44" s="540"/>
      <c r="CC44" s="540"/>
      <c r="CD44" s="540"/>
      <c r="CE44" s="540"/>
      <c r="CF44" s="540"/>
      <c r="CG44" s="540"/>
      <c r="CH44" s="540"/>
      <c r="CI44" s="540"/>
      <c r="CJ44" s="540"/>
      <c r="CK44" s="540"/>
      <c r="CL44" s="540"/>
      <c r="CM44" s="540">
        <f>'Лиц-2-О'!DB20</f>
        <v>0</v>
      </c>
      <c r="CN44" s="540"/>
      <c r="CO44" s="540"/>
      <c r="CP44" s="540"/>
      <c r="CQ44" s="540"/>
      <c r="CR44" s="540"/>
      <c r="CS44" s="540"/>
      <c r="CT44" s="540"/>
      <c r="CU44" s="540"/>
      <c r="CV44" s="540"/>
      <c r="CW44" s="540"/>
      <c r="CX44" s="540"/>
      <c r="CY44" s="540"/>
      <c r="CZ44" s="540"/>
      <c r="DA44" s="540"/>
      <c r="DB44" s="540"/>
      <c r="DC44" s="540"/>
      <c r="DD44" s="540"/>
      <c r="DE44" s="540"/>
      <c r="DF44" s="540"/>
      <c r="DG44" s="540"/>
      <c r="DH44" s="540"/>
      <c r="DI44" s="540"/>
      <c r="DJ44" s="540"/>
      <c r="DK44" s="540"/>
      <c r="DL44" s="540"/>
      <c r="DM44" s="540"/>
      <c r="DN44" s="540"/>
      <c r="DO44" s="540"/>
      <c r="DP44" s="540"/>
      <c r="DQ44" s="540"/>
      <c r="DR44" s="540"/>
      <c r="DS44" s="540">
        <f>'Лиц-2-О'!EH20</f>
        <v>0</v>
      </c>
      <c r="DT44" s="540"/>
      <c r="DU44" s="540"/>
      <c r="DV44" s="540"/>
      <c r="DW44" s="540"/>
      <c r="DX44" s="540"/>
      <c r="DY44" s="540"/>
      <c r="DZ44" s="540"/>
      <c r="EA44" s="540"/>
      <c r="EB44" s="540"/>
      <c r="EC44" s="540"/>
      <c r="ED44" s="540"/>
      <c r="EE44" s="540"/>
      <c r="EF44" s="540"/>
      <c r="EG44" s="540"/>
      <c r="EH44" s="540"/>
      <c r="EI44" s="540"/>
      <c r="EJ44" s="540"/>
      <c r="EK44" s="540"/>
      <c r="EL44" s="540"/>
      <c r="EM44" s="540"/>
      <c r="EN44" s="540"/>
      <c r="EO44" s="540"/>
      <c r="EP44" s="540"/>
      <c r="EQ44" s="540"/>
      <c r="ER44" s="540"/>
      <c r="ES44" s="540"/>
      <c r="ET44" s="540"/>
      <c r="EU44" s="540"/>
      <c r="EV44" s="540"/>
      <c r="EW44" s="540"/>
      <c r="EX44" s="556"/>
    </row>
    <row r="45" spans="1:154" s="429" customFormat="1" ht="11.25">
      <c r="A45" s="555" t="s">
        <v>505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555"/>
      <c r="Y45" s="555"/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555"/>
      <c r="AK45" s="555"/>
      <c r="AL45" s="555"/>
      <c r="AM45" s="555"/>
      <c r="AN45" s="555"/>
      <c r="AO45" s="555"/>
      <c r="AP45" s="555"/>
      <c r="AQ45" s="542"/>
      <c r="AR45" s="542"/>
      <c r="AS45" s="542"/>
      <c r="AT45" s="542"/>
      <c r="AU45" s="542"/>
      <c r="AV45" s="542"/>
      <c r="AW45" s="542"/>
      <c r="AX45" s="542"/>
      <c r="AY45" s="542"/>
      <c r="AZ45" s="542"/>
      <c r="BA45" s="542"/>
      <c r="BB45" s="542"/>
      <c r="BC45" s="542"/>
      <c r="BD45" s="542"/>
      <c r="BE45" s="542"/>
      <c r="BF45" s="542"/>
      <c r="BG45" s="551">
        <f>SUM(BG42:BR44)</f>
        <v>0</v>
      </c>
      <c r="BH45" s="551"/>
      <c r="BI45" s="551"/>
      <c r="BJ45" s="551"/>
      <c r="BK45" s="551"/>
      <c r="BL45" s="551"/>
      <c r="BM45" s="551"/>
      <c r="BN45" s="551"/>
      <c r="BO45" s="551"/>
      <c r="BP45" s="551"/>
      <c r="BQ45" s="551"/>
      <c r="BR45" s="551"/>
      <c r="BS45" s="551" t="s">
        <v>506</v>
      </c>
      <c r="BT45" s="551"/>
      <c r="BU45" s="551"/>
      <c r="BV45" s="551"/>
      <c r="BW45" s="551"/>
      <c r="BX45" s="551"/>
      <c r="BY45" s="551"/>
      <c r="BZ45" s="551"/>
      <c r="CA45" s="551"/>
      <c r="CB45" s="551"/>
      <c r="CC45" s="551" t="s">
        <v>506</v>
      </c>
      <c r="CD45" s="551"/>
      <c r="CE45" s="551"/>
      <c r="CF45" s="551"/>
      <c r="CG45" s="551"/>
      <c r="CH45" s="551"/>
      <c r="CI45" s="551"/>
      <c r="CJ45" s="551"/>
      <c r="CK45" s="551"/>
      <c r="CL45" s="551"/>
      <c r="CM45" s="551">
        <f>SUM(CM42:CX44)</f>
        <v>0</v>
      </c>
      <c r="CN45" s="551"/>
      <c r="CO45" s="551"/>
      <c r="CP45" s="551"/>
      <c r="CQ45" s="551"/>
      <c r="CR45" s="551"/>
      <c r="CS45" s="551"/>
      <c r="CT45" s="551"/>
      <c r="CU45" s="551"/>
      <c r="CV45" s="551"/>
      <c r="CW45" s="551"/>
      <c r="CX45" s="551"/>
      <c r="CY45" s="551" t="s">
        <v>506</v>
      </c>
      <c r="CZ45" s="551"/>
      <c r="DA45" s="551"/>
      <c r="DB45" s="551"/>
      <c r="DC45" s="551"/>
      <c r="DD45" s="551"/>
      <c r="DE45" s="551"/>
      <c r="DF45" s="551"/>
      <c r="DG45" s="551"/>
      <c r="DH45" s="551"/>
      <c r="DI45" s="551" t="s">
        <v>506</v>
      </c>
      <c r="DJ45" s="551"/>
      <c r="DK45" s="551"/>
      <c r="DL45" s="551"/>
      <c r="DM45" s="551"/>
      <c r="DN45" s="551"/>
      <c r="DO45" s="551"/>
      <c r="DP45" s="551"/>
      <c r="DQ45" s="551"/>
      <c r="DR45" s="551"/>
      <c r="DS45" s="551">
        <f>SUM(DS42:ED44)</f>
        <v>0</v>
      </c>
      <c r="DT45" s="551"/>
      <c r="DU45" s="551"/>
      <c r="DV45" s="551"/>
      <c r="DW45" s="551"/>
      <c r="DX45" s="551"/>
      <c r="DY45" s="551"/>
      <c r="DZ45" s="551"/>
      <c r="EA45" s="551"/>
      <c r="EB45" s="551"/>
      <c r="EC45" s="551"/>
      <c r="ED45" s="551"/>
      <c r="EE45" s="551" t="s">
        <v>506</v>
      </c>
      <c r="EF45" s="551"/>
      <c r="EG45" s="551"/>
      <c r="EH45" s="551"/>
      <c r="EI45" s="551"/>
      <c r="EJ45" s="551"/>
      <c r="EK45" s="551"/>
      <c r="EL45" s="551"/>
      <c r="EM45" s="551"/>
      <c r="EN45" s="551"/>
      <c r="EO45" s="551" t="s">
        <v>506</v>
      </c>
      <c r="EP45" s="551"/>
      <c r="EQ45" s="551"/>
      <c r="ER45" s="551"/>
      <c r="ES45" s="551"/>
      <c r="ET45" s="551"/>
      <c r="EU45" s="551"/>
      <c r="EV45" s="551"/>
      <c r="EW45" s="551"/>
      <c r="EX45" s="552"/>
    </row>
    <row r="46" spans="1:154" s="429" customFormat="1" ht="12.75" customHeight="1" thickBot="1">
      <c r="A46" s="565" t="s">
        <v>411</v>
      </c>
      <c r="B46" s="554"/>
      <c r="C46" s="554"/>
      <c r="D46" s="554"/>
      <c r="E46" s="554"/>
      <c r="F46" s="554"/>
      <c r="G46" s="554"/>
      <c r="H46" s="554"/>
      <c r="I46" s="554"/>
      <c r="J46" s="557"/>
      <c r="K46" s="553" t="s">
        <v>412</v>
      </c>
      <c r="L46" s="554"/>
      <c r="M46" s="554"/>
      <c r="N46" s="554"/>
      <c r="O46" s="554"/>
      <c r="P46" s="554"/>
      <c r="Q46" s="554"/>
      <c r="R46" s="554"/>
      <c r="S46" s="554"/>
      <c r="T46" s="557"/>
      <c r="U46" s="553" t="s">
        <v>413</v>
      </c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7"/>
      <c r="AH46" s="553" t="s">
        <v>507</v>
      </c>
      <c r="AI46" s="554"/>
      <c r="AJ46" s="554"/>
      <c r="AK46" s="554"/>
      <c r="AL46" s="554"/>
      <c r="AM46" s="554"/>
      <c r="AN46" s="554"/>
      <c r="AO46" s="554"/>
      <c r="AP46" s="557"/>
      <c r="AQ46" s="740" t="s">
        <v>551</v>
      </c>
      <c r="AR46" s="741"/>
      <c r="AS46" s="741"/>
      <c r="AT46" s="741"/>
      <c r="AU46" s="741"/>
      <c r="AV46" s="741"/>
      <c r="AW46" s="741"/>
      <c r="AX46" s="741"/>
      <c r="AY46" s="741"/>
      <c r="AZ46" s="741"/>
      <c r="BA46" s="741"/>
      <c r="BB46" s="741"/>
      <c r="BC46" s="741"/>
      <c r="BD46" s="741"/>
      <c r="BE46" s="741"/>
      <c r="BF46" s="742"/>
      <c r="BG46" s="540">
        <f>'Лиц-2-О'!BV22</f>
        <v>44792</v>
      </c>
      <c r="BH46" s="540"/>
      <c r="BI46" s="540"/>
      <c r="BJ46" s="540"/>
      <c r="BK46" s="540"/>
      <c r="BL46" s="540"/>
      <c r="BM46" s="540"/>
      <c r="BN46" s="540"/>
      <c r="BO46" s="540"/>
      <c r="BP46" s="540"/>
      <c r="BQ46" s="540"/>
      <c r="BR46" s="540"/>
      <c r="BS46" s="540"/>
      <c r="BT46" s="540"/>
      <c r="BU46" s="540"/>
      <c r="BV46" s="540"/>
      <c r="BW46" s="540"/>
      <c r="BX46" s="540"/>
      <c r="BY46" s="540"/>
      <c r="BZ46" s="540"/>
      <c r="CA46" s="540"/>
      <c r="CB46" s="540"/>
      <c r="CC46" s="540"/>
      <c r="CD46" s="540"/>
      <c r="CE46" s="540"/>
      <c r="CF46" s="540"/>
      <c r="CG46" s="540"/>
      <c r="CH46" s="540"/>
      <c r="CI46" s="540"/>
      <c r="CJ46" s="540"/>
      <c r="CK46" s="540"/>
      <c r="CL46" s="540"/>
      <c r="CM46" s="540">
        <f>'Лиц-2-О'!DB22</f>
        <v>44792</v>
      </c>
      <c r="CN46" s="540"/>
      <c r="CO46" s="540"/>
      <c r="CP46" s="540"/>
      <c r="CQ46" s="540"/>
      <c r="CR46" s="540"/>
      <c r="CS46" s="540"/>
      <c r="CT46" s="540"/>
      <c r="CU46" s="540"/>
      <c r="CV46" s="540"/>
      <c r="CW46" s="540"/>
      <c r="CX46" s="540"/>
      <c r="CY46" s="540"/>
      <c r="CZ46" s="540"/>
      <c r="DA46" s="540"/>
      <c r="DB46" s="540"/>
      <c r="DC46" s="540"/>
      <c r="DD46" s="540"/>
      <c r="DE46" s="540"/>
      <c r="DF46" s="540"/>
      <c r="DG46" s="540"/>
      <c r="DH46" s="540"/>
      <c r="DI46" s="540"/>
      <c r="DJ46" s="540"/>
      <c r="DK46" s="540"/>
      <c r="DL46" s="540"/>
      <c r="DM46" s="540"/>
      <c r="DN46" s="540"/>
      <c r="DO46" s="540"/>
      <c r="DP46" s="540"/>
      <c r="DQ46" s="540"/>
      <c r="DR46" s="540"/>
      <c r="DS46" s="540">
        <f>'Лиц-2-О'!EH22</f>
        <v>44792</v>
      </c>
      <c r="DT46" s="540"/>
      <c r="DU46" s="540"/>
      <c r="DV46" s="540"/>
      <c r="DW46" s="540"/>
      <c r="DX46" s="540"/>
      <c r="DY46" s="540"/>
      <c r="DZ46" s="540"/>
      <c r="EA46" s="540"/>
      <c r="EB46" s="540"/>
      <c r="EC46" s="540"/>
      <c r="ED46" s="540"/>
      <c r="EE46" s="540"/>
      <c r="EF46" s="540"/>
      <c r="EG46" s="540"/>
      <c r="EH46" s="540"/>
      <c r="EI46" s="540"/>
      <c r="EJ46" s="540"/>
      <c r="EK46" s="540"/>
      <c r="EL46" s="540"/>
      <c r="EM46" s="540"/>
      <c r="EN46" s="540"/>
      <c r="EO46" s="540"/>
      <c r="EP46" s="540"/>
      <c r="EQ46" s="540"/>
      <c r="ER46" s="540"/>
      <c r="ES46" s="540"/>
      <c r="ET46" s="540"/>
      <c r="EU46" s="540"/>
      <c r="EV46" s="540"/>
      <c r="EW46" s="540"/>
      <c r="EX46" s="556"/>
    </row>
    <row r="47" spans="1:154" s="429" customFormat="1" ht="12" thickBot="1">
      <c r="A47" s="555" t="s">
        <v>505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555"/>
      <c r="V47" s="555"/>
      <c r="W47" s="555"/>
      <c r="X47" s="555"/>
      <c r="Y47" s="555"/>
      <c r="Z47" s="555"/>
      <c r="AA47" s="555"/>
      <c r="AB47" s="555"/>
      <c r="AC47" s="555"/>
      <c r="AD47" s="555"/>
      <c r="AE47" s="555"/>
      <c r="AF47" s="555"/>
      <c r="AG47" s="555"/>
      <c r="AH47" s="555"/>
      <c r="AI47" s="555"/>
      <c r="AJ47" s="555"/>
      <c r="AK47" s="555"/>
      <c r="AL47" s="555"/>
      <c r="AM47" s="555"/>
      <c r="AN47" s="555"/>
      <c r="AO47" s="555"/>
      <c r="AP47" s="743"/>
      <c r="AQ47" s="731"/>
      <c r="AR47" s="720"/>
      <c r="AS47" s="720"/>
      <c r="AT47" s="720"/>
      <c r="AU47" s="720"/>
      <c r="AV47" s="720"/>
      <c r="AW47" s="720"/>
      <c r="AX47" s="720"/>
      <c r="AY47" s="720"/>
      <c r="AZ47" s="720"/>
      <c r="BA47" s="720"/>
      <c r="BB47" s="720"/>
      <c r="BC47" s="720"/>
      <c r="BD47" s="720"/>
      <c r="BE47" s="720"/>
      <c r="BF47" s="720"/>
      <c r="BG47" s="551">
        <f>BG46</f>
        <v>44792</v>
      </c>
      <c r="BH47" s="551"/>
      <c r="BI47" s="551"/>
      <c r="BJ47" s="551"/>
      <c r="BK47" s="551"/>
      <c r="BL47" s="551"/>
      <c r="BM47" s="551"/>
      <c r="BN47" s="551"/>
      <c r="BO47" s="551"/>
      <c r="BP47" s="551"/>
      <c r="BQ47" s="551"/>
      <c r="BR47" s="551"/>
      <c r="BS47" s="551" t="s">
        <v>506</v>
      </c>
      <c r="BT47" s="551"/>
      <c r="BU47" s="551"/>
      <c r="BV47" s="551"/>
      <c r="BW47" s="551"/>
      <c r="BX47" s="551"/>
      <c r="BY47" s="551"/>
      <c r="BZ47" s="551"/>
      <c r="CA47" s="551"/>
      <c r="CB47" s="551"/>
      <c r="CC47" s="551" t="s">
        <v>506</v>
      </c>
      <c r="CD47" s="551"/>
      <c r="CE47" s="551"/>
      <c r="CF47" s="551"/>
      <c r="CG47" s="551"/>
      <c r="CH47" s="551"/>
      <c r="CI47" s="551"/>
      <c r="CJ47" s="551"/>
      <c r="CK47" s="551"/>
      <c r="CL47" s="551"/>
      <c r="CM47" s="551">
        <f>CM46</f>
        <v>44792</v>
      </c>
      <c r="CN47" s="551"/>
      <c r="CO47" s="551"/>
      <c r="CP47" s="551"/>
      <c r="CQ47" s="551"/>
      <c r="CR47" s="551"/>
      <c r="CS47" s="551"/>
      <c r="CT47" s="551"/>
      <c r="CU47" s="551"/>
      <c r="CV47" s="551"/>
      <c r="CW47" s="551"/>
      <c r="CX47" s="551"/>
      <c r="CY47" s="551" t="s">
        <v>506</v>
      </c>
      <c r="CZ47" s="551"/>
      <c r="DA47" s="551"/>
      <c r="DB47" s="551"/>
      <c r="DC47" s="551"/>
      <c r="DD47" s="551"/>
      <c r="DE47" s="551"/>
      <c r="DF47" s="551"/>
      <c r="DG47" s="551"/>
      <c r="DH47" s="551"/>
      <c r="DI47" s="551" t="s">
        <v>506</v>
      </c>
      <c r="DJ47" s="551"/>
      <c r="DK47" s="551"/>
      <c r="DL47" s="551"/>
      <c r="DM47" s="551"/>
      <c r="DN47" s="551"/>
      <c r="DO47" s="551"/>
      <c r="DP47" s="551"/>
      <c r="DQ47" s="551"/>
      <c r="DR47" s="551"/>
      <c r="DS47" s="551">
        <f>DS46</f>
        <v>44792</v>
      </c>
      <c r="DT47" s="551"/>
      <c r="DU47" s="551"/>
      <c r="DV47" s="551"/>
      <c r="DW47" s="551"/>
      <c r="DX47" s="551"/>
      <c r="DY47" s="551"/>
      <c r="DZ47" s="551"/>
      <c r="EA47" s="551"/>
      <c r="EB47" s="551"/>
      <c r="EC47" s="551"/>
      <c r="ED47" s="551"/>
      <c r="EE47" s="551" t="s">
        <v>506</v>
      </c>
      <c r="EF47" s="551"/>
      <c r="EG47" s="551"/>
      <c r="EH47" s="551"/>
      <c r="EI47" s="551"/>
      <c r="EJ47" s="551"/>
      <c r="EK47" s="551"/>
      <c r="EL47" s="551"/>
      <c r="EM47" s="551"/>
      <c r="EN47" s="551"/>
      <c r="EO47" s="551" t="s">
        <v>506</v>
      </c>
      <c r="EP47" s="551"/>
      <c r="EQ47" s="551"/>
      <c r="ER47" s="551"/>
      <c r="ES47" s="551"/>
      <c r="ET47" s="551"/>
      <c r="EU47" s="551"/>
      <c r="EV47" s="551"/>
      <c r="EW47" s="551"/>
      <c r="EX47" s="552"/>
    </row>
    <row r="48" spans="43:154" s="429" customFormat="1" ht="12" thickBot="1">
      <c r="AQ48" s="555" t="s">
        <v>509</v>
      </c>
      <c r="AR48" s="555"/>
      <c r="AS48" s="555"/>
      <c r="AT48" s="555"/>
      <c r="AU48" s="555"/>
      <c r="AV48" s="555"/>
      <c r="AW48" s="555"/>
      <c r="AX48" s="555"/>
      <c r="AY48" s="555"/>
      <c r="AZ48" s="555"/>
      <c r="BA48" s="555"/>
      <c r="BB48" s="555"/>
      <c r="BC48" s="555"/>
      <c r="BD48" s="555"/>
      <c r="BE48" s="555"/>
      <c r="BF48" s="555"/>
      <c r="BG48" s="571">
        <f>BG41+BG45+BG47</f>
        <v>1605022</v>
      </c>
      <c r="BH48" s="572"/>
      <c r="BI48" s="572"/>
      <c r="BJ48" s="572"/>
      <c r="BK48" s="572"/>
      <c r="BL48" s="572"/>
      <c r="BM48" s="572"/>
      <c r="BN48" s="572"/>
      <c r="BO48" s="572"/>
      <c r="BP48" s="572"/>
      <c r="BQ48" s="572"/>
      <c r="BR48" s="573"/>
      <c r="BS48" s="574" t="s">
        <v>506</v>
      </c>
      <c r="BT48" s="572"/>
      <c r="BU48" s="572"/>
      <c r="BV48" s="572"/>
      <c r="BW48" s="572"/>
      <c r="BX48" s="572"/>
      <c r="BY48" s="572"/>
      <c r="BZ48" s="572"/>
      <c r="CA48" s="572"/>
      <c r="CB48" s="573"/>
      <c r="CC48" s="570" t="s">
        <v>506</v>
      </c>
      <c r="CD48" s="570"/>
      <c r="CE48" s="570"/>
      <c r="CF48" s="570"/>
      <c r="CG48" s="570"/>
      <c r="CH48" s="570"/>
      <c r="CI48" s="570"/>
      <c r="CJ48" s="570"/>
      <c r="CK48" s="570"/>
      <c r="CL48" s="574"/>
      <c r="CM48" s="567">
        <f>CM41+CM45+CM47</f>
        <v>1605022</v>
      </c>
      <c r="CN48" s="568"/>
      <c r="CO48" s="568"/>
      <c r="CP48" s="568"/>
      <c r="CQ48" s="568"/>
      <c r="CR48" s="568"/>
      <c r="CS48" s="568"/>
      <c r="CT48" s="568"/>
      <c r="CU48" s="568"/>
      <c r="CV48" s="568"/>
      <c r="CW48" s="568"/>
      <c r="CX48" s="569"/>
      <c r="CY48" s="570" t="s">
        <v>506</v>
      </c>
      <c r="CZ48" s="570"/>
      <c r="DA48" s="570"/>
      <c r="DB48" s="570"/>
      <c r="DC48" s="570"/>
      <c r="DD48" s="570"/>
      <c r="DE48" s="570"/>
      <c r="DF48" s="570"/>
      <c r="DG48" s="570"/>
      <c r="DH48" s="570"/>
      <c r="DI48" s="570" t="s">
        <v>506</v>
      </c>
      <c r="DJ48" s="570"/>
      <c r="DK48" s="570"/>
      <c r="DL48" s="570"/>
      <c r="DM48" s="570"/>
      <c r="DN48" s="570"/>
      <c r="DO48" s="570"/>
      <c r="DP48" s="570"/>
      <c r="DQ48" s="570"/>
      <c r="DR48" s="574"/>
      <c r="DS48" s="567">
        <f>DS41+DS45+DS47</f>
        <v>1605022</v>
      </c>
      <c r="DT48" s="568"/>
      <c r="DU48" s="568"/>
      <c r="DV48" s="568"/>
      <c r="DW48" s="568"/>
      <c r="DX48" s="568"/>
      <c r="DY48" s="568"/>
      <c r="DZ48" s="568"/>
      <c r="EA48" s="568"/>
      <c r="EB48" s="568"/>
      <c r="EC48" s="568"/>
      <c r="ED48" s="569"/>
      <c r="EE48" s="570" t="s">
        <v>506</v>
      </c>
      <c r="EF48" s="570"/>
      <c r="EG48" s="570"/>
      <c r="EH48" s="570"/>
      <c r="EI48" s="570"/>
      <c r="EJ48" s="570"/>
      <c r="EK48" s="570"/>
      <c r="EL48" s="570"/>
      <c r="EM48" s="570"/>
      <c r="EN48" s="570"/>
      <c r="EO48" s="574" t="s">
        <v>506</v>
      </c>
      <c r="EP48" s="572"/>
      <c r="EQ48" s="572"/>
      <c r="ER48" s="572"/>
      <c r="ES48" s="572"/>
      <c r="ET48" s="572"/>
      <c r="EU48" s="572"/>
      <c r="EV48" s="572"/>
      <c r="EW48" s="572"/>
      <c r="EX48" s="575"/>
    </row>
    <row r="49" ht="10.5" customHeight="1"/>
    <row r="50" s="430" customFormat="1" ht="11.25">
      <c r="A50" s="430" t="s">
        <v>510</v>
      </c>
    </row>
    <row r="51" s="430" customFormat="1" ht="11.25">
      <c r="A51" s="430" t="s">
        <v>511</v>
      </c>
    </row>
  </sheetData>
  <sheetProtection/>
  <mergeCells count="299">
    <mergeCell ref="DS41:ED41"/>
    <mergeCell ref="CM41:CX41"/>
    <mergeCell ref="CY41:DH41"/>
    <mergeCell ref="DI41:DR41"/>
    <mergeCell ref="DI36:DR36"/>
    <mergeCell ref="DI40:DR40"/>
    <mergeCell ref="CY40:DH40"/>
    <mergeCell ref="CM40:CX40"/>
    <mergeCell ref="DI39:DR39"/>
    <mergeCell ref="DI37:DR37"/>
    <mergeCell ref="EO40:EX40"/>
    <mergeCell ref="DS36:ED36"/>
    <mergeCell ref="EE36:EN36"/>
    <mergeCell ref="EO36:EX36"/>
    <mergeCell ref="EE39:EN39"/>
    <mergeCell ref="EO39:EX39"/>
    <mergeCell ref="DS40:ED40"/>
    <mergeCell ref="EE40:EN40"/>
    <mergeCell ref="DS39:ED39"/>
    <mergeCell ref="EE38:EN38"/>
    <mergeCell ref="AQ40:BF40"/>
    <mergeCell ref="BG40:BR40"/>
    <mergeCell ref="BS40:CB40"/>
    <mergeCell ref="CC40:CL40"/>
    <mergeCell ref="A40:J40"/>
    <mergeCell ref="K40:T40"/>
    <mergeCell ref="U40:AG40"/>
    <mergeCell ref="AH40:AP40"/>
    <mergeCell ref="CC36:CL36"/>
    <mergeCell ref="CM36:CX36"/>
    <mergeCell ref="CY36:DH36"/>
    <mergeCell ref="CM39:CX39"/>
    <mergeCell ref="CY39:DH39"/>
    <mergeCell ref="CM38:CX38"/>
    <mergeCell ref="CY38:DH38"/>
    <mergeCell ref="CM37:CX37"/>
    <mergeCell ref="CY37:DH37"/>
    <mergeCell ref="CC39:CL39"/>
    <mergeCell ref="EO35:EX35"/>
    <mergeCell ref="A36:J36"/>
    <mergeCell ref="K36:T36"/>
    <mergeCell ref="U36:AG36"/>
    <mergeCell ref="AH36:AP36"/>
    <mergeCell ref="AQ36:BF36"/>
    <mergeCell ref="BG36:BR36"/>
    <mergeCell ref="BS36:CB36"/>
    <mergeCell ref="A35:J35"/>
    <mergeCell ref="K35:T35"/>
    <mergeCell ref="DI35:DR35"/>
    <mergeCell ref="DS35:ED35"/>
    <mergeCell ref="EE35:EN35"/>
    <mergeCell ref="DS34:ED34"/>
    <mergeCell ref="U35:AG35"/>
    <mergeCell ref="AH35:AP35"/>
    <mergeCell ref="AQ35:BF35"/>
    <mergeCell ref="BG35:BR35"/>
    <mergeCell ref="EO34:EX34"/>
    <mergeCell ref="CC34:CL34"/>
    <mergeCell ref="CM34:CX34"/>
    <mergeCell ref="CY34:DH34"/>
    <mergeCell ref="DI34:DR34"/>
    <mergeCell ref="BS35:CB35"/>
    <mergeCell ref="EE34:EN34"/>
    <mergeCell ref="CC35:CL35"/>
    <mergeCell ref="CM35:CX35"/>
    <mergeCell ref="CY35:DH35"/>
    <mergeCell ref="DS33:ED33"/>
    <mergeCell ref="EE33:EN33"/>
    <mergeCell ref="EO33:EX33"/>
    <mergeCell ref="A34:J34"/>
    <mergeCell ref="K34:T34"/>
    <mergeCell ref="U34:AG34"/>
    <mergeCell ref="AH34:AP34"/>
    <mergeCell ref="AQ34:BF34"/>
    <mergeCell ref="BG34:BR34"/>
    <mergeCell ref="BS34:CB34"/>
    <mergeCell ref="BG33:BR33"/>
    <mergeCell ref="BS33:CB33"/>
    <mergeCell ref="CC33:CL33"/>
    <mergeCell ref="CM33:CX33"/>
    <mergeCell ref="CY33:DH33"/>
    <mergeCell ref="DI33:DR33"/>
    <mergeCell ref="CY47:DH47"/>
    <mergeCell ref="DI47:DR47"/>
    <mergeCell ref="DS47:ED47"/>
    <mergeCell ref="EE47:EN47"/>
    <mergeCell ref="EO47:EX47"/>
    <mergeCell ref="A33:J33"/>
    <mergeCell ref="K33:T33"/>
    <mergeCell ref="U33:AG33"/>
    <mergeCell ref="AH33:AP33"/>
    <mergeCell ref="AQ33:BF33"/>
    <mergeCell ref="EO38:EX38"/>
    <mergeCell ref="DI38:DR38"/>
    <mergeCell ref="DS38:ED38"/>
    <mergeCell ref="A39:J39"/>
    <mergeCell ref="K39:T39"/>
    <mergeCell ref="U39:AG39"/>
    <mergeCell ref="AH39:AP39"/>
    <mergeCell ref="AQ39:BF39"/>
    <mergeCell ref="BG39:BR39"/>
    <mergeCell ref="BS39:CB39"/>
    <mergeCell ref="AQ38:BF38"/>
    <mergeCell ref="BG38:BR38"/>
    <mergeCell ref="BS38:CB38"/>
    <mergeCell ref="CC38:CL38"/>
    <mergeCell ref="A38:J38"/>
    <mergeCell ref="K38:T38"/>
    <mergeCell ref="U38:AG38"/>
    <mergeCell ref="AH38:AP38"/>
    <mergeCell ref="AQ48:BF48"/>
    <mergeCell ref="EE48:EN48"/>
    <mergeCell ref="BG48:BR48"/>
    <mergeCell ref="BS48:CB48"/>
    <mergeCell ref="CC48:CL48"/>
    <mergeCell ref="CY48:DH48"/>
    <mergeCell ref="DI48:DR48"/>
    <mergeCell ref="DS48:ED48"/>
    <mergeCell ref="CM48:CX48"/>
    <mergeCell ref="EO48:EX48"/>
    <mergeCell ref="CG19:CL19"/>
    <mergeCell ref="A26:EX26"/>
    <mergeCell ref="AL20:DM20"/>
    <mergeCell ref="AL21:DM21"/>
    <mergeCell ref="CY32:DH32"/>
    <mergeCell ref="DI32:DR32"/>
    <mergeCell ref="DS32:ED32"/>
    <mergeCell ref="EE32:EN32"/>
    <mergeCell ref="EO31:EX31"/>
    <mergeCell ref="EO32:EX32"/>
    <mergeCell ref="DS31:ED31"/>
    <mergeCell ref="BS32:CB32"/>
    <mergeCell ref="CC32:CL32"/>
    <mergeCell ref="CY31:DH31"/>
    <mergeCell ref="CM32:CX32"/>
    <mergeCell ref="CM31:CX31"/>
    <mergeCell ref="AQ32:BF32"/>
    <mergeCell ref="BG32:BR32"/>
    <mergeCell ref="A32:J32"/>
    <mergeCell ref="K32:T32"/>
    <mergeCell ref="U32:AG32"/>
    <mergeCell ref="AH32:AP32"/>
    <mergeCell ref="DE29:DR29"/>
    <mergeCell ref="BG30:CL30"/>
    <mergeCell ref="CM30:DR30"/>
    <mergeCell ref="A31:J31"/>
    <mergeCell ref="K31:T31"/>
    <mergeCell ref="U31:AG31"/>
    <mergeCell ref="AH31:AP31"/>
    <mergeCell ref="BG31:BR31"/>
    <mergeCell ref="BS31:CB31"/>
    <mergeCell ref="CC31:CL31"/>
    <mergeCell ref="DS29:EG29"/>
    <mergeCell ref="A28:AP30"/>
    <mergeCell ref="AQ28:BF31"/>
    <mergeCell ref="DI31:DR31"/>
    <mergeCell ref="EE31:EN31"/>
    <mergeCell ref="DS30:EX30"/>
    <mergeCell ref="BV29:BX29"/>
    <mergeCell ref="BY29:CL29"/>
    <mergeCell ref="CM29:DA29"/>
    <mergeCell ref="EH29:EJ29"/>
    <mergeCell ref="DE10:EG10"/>
    <mergeCell ref="EL14:EX16"/>
    <mergeCell ref="BG19:BJ19"/>
    <mergeCell ref="EL18:EX18"/>
    <mergeCell ref="CM16:CO16"/>
    <mergeCell ref="CP16:CT16"/>
    <mergeCell ref="EL19:EM19"/>
    <mergeCell ref="DJ12:DL12"/>
    <mergeCell ref="CI10:DB10"/>
    <mergeCell ref="CI11:DB11"/>
    <mergeCell ref="DE11:EG11"/>
    <mergeCell ref="DB29:DD29"/>
    <mergeCell ref="BY15:EJ15"/>
    <mergeCell ref="BM19:BZ19"/>
    <mergeCell ref="CA19:CC19"/>
    <mergeCell ref="B15:BU15"/>
    <mergeCell ref="AJ16:AL16"/>
    <mergeCell ref="BV15:BX15"/>
    <mergeCell ref="BG28:EX28"/>
    <mergeCell ref="BG29:BU29"/>
    <mergeCell ref="CE2:EX2"/>
    <mergeCell ref="DM12:DO12"/>
    <mergeCell ref="DP12:DR12"/>
    <mergeCell ref="CK12:CN12"/>
    <mergeCell ref="CQ12:DI12"/>
    <mergeCell ref="CI5:EX5"/>
    <mergeCell ref="CI6:EX6"/>
    <mergeCell ref="CI7:EX7"/>
    <mergeCell ref="CI8:EX8"/>
    <mergeCell ref="CI9:EX9"/>
    <mergeCell ref="AM16:CL16"/>
    <mergeCell ref="BB19:BF19"/>
    <mergeCell ref="BK19:BL19"/>
    <mergeCell ref="CU16:CW16"/>
    <mergeCell ref="CD19:CF19"/>
    <mergeCell ref="EL22:EX22"/>
    <mergeCell ref="EU19:EV19"/>
    <mergeCell ref="EW19:EX19"/>
    <mergeCell ref="EL21:EX21"/>
    <mergeCell ref="AL22:DM22"/>
    <mergeCell ref="A47:AP47"/>
    <mergeCell ref="AQ47:BF47"/>
    <mergeCell ref="BG47:BR47"/>
    <mergeCell ref="BS47:CB47"/>
    <mergeCell ref="EE41:EN41"/>
    <mergeCell ref="EO41:EX41"/>
    <mergeCell ref="CC41:CL41"/>
    <mergeCell ref="CC46:CL46"/>
    <mergeCell ref="CC47:CL47"/>
    <mergeCell ref="CM47:CX47"/>
    <mergeCell ref="CM46:CX46"/>
    <mergeCell ref="CY46:DH46"/>
    <mergeCell ref="DI46:DR46"/>
    <mergeCell ref="DS46:ED46"/>
    <mergeCell ref="EN19:ET19"/>
    <mergeCell ref="EL20:EX20"/>
    <mergeCell ref="EL23:EX23"/>
    <mergeCell ref="EL24:EX24"/>
    <mergeCell ref="AL23:DM23"/>
    <mergeCell ref="EK29:EX29"/>
    <mergeCell ref="EE46:EN46"/>
    <mergeCell ref="EO46:EX46"/>
    <mergeCell ref="A41:AP41"/>
    <mergeCell ref="AQ41:BF41"/>
    <mergeCell ref="BG41:BR41"/>
    <mergeCell ref="BS41:CB41"/>
    <mergeCell ref="CC42:CL42"/>
    <mergeCell ref="CM42:CX42"/>
    <mergeCell ref="CY42:DH42"/>
    <mergeCell ref="DI42:DR42"/>
    <mergeCell ref="AQ37:BF37"/>
    <mergeCell ref="BG37:BR37"/>
    <mergeCell ref="BS37:CB37"/>
    <mergeCell ref="CC37:CL37"/>
    <mergeCell ref="A37:J37"/>
    <mergeCell ref="K37:T37"/>
    <mergeCell ref="U37:AG37"/>
    <mergeCell ref="AH37:AP37"/>
    <mergeCell ref="DS37:ED37"/>
    <mergeCell ref="EE37:EN37"/>
    <mergeCell ref="EO37:EX37"/>
    <mergeCell ref="A42:J42"/>
    <mergeCell ref="K42:T42"/>
    <mergeCell ref="U42:AG42"/>
    <mergeCell ref="AH42:AP42"/>
    <mergeCell ref="AQ42:BF42"/>
    <mergeCell ref="BG42:BR42"/>
    <mergeCell ref="BS42:CB42"/>
    <mergeCell ref="EE42:EN42"/>
    <mergeCell ref="EO42:EX42"/>
    <mergeCell ref="A44:J44"/>
    <mergeCell ref="K44:T44"/>
    <mergeCell ref="U44:AG44"/>
    <mergeCell ref="AH44:AP44"/>
    <mergeCell ref="AQ44:BF44"/>
    <mergeCell ref="BG44:BR44"/>
    <mergeCell ref="BS44:CB44"/>
    <mergeCell ref="BS43:CB43"/>
    <mergeCell ref="CY44:DH44"/>
    <mergeCell ref="DI44:DR44"/>
    <mergeCell ref="DS42:ED42"/>
    <mergeCell ref="A43:J43"/>
    <mergeCell ref="K43:T43"/>
    <mergeCell ref="U43:AG43"/>
    <mergeCell ref="AH43:AP43"/>
    <mergeCell ref="AQ43:BF43"/>
    <mergeCell ref="DI45:DR45"/>
    <mergeCell ref="DS45:ED45"/>
    <mergeCell ref="BG43:BR43"/>
    <mergeCell ref="CY45:DH45"/>
    <mergeCell ref="CC43:CL43"/>
    <mergeCell ref="CM43:CX43"/>
    <mergeCell ref="CY43:DH43"/>
    <mergeCell ref="DI43:DR43"/>
    <mergeCell ref="CC44:CL44"/>
    <mergeCell ref="CM44:CX44"/>
    <mergeCell ref="A45:AP45"/>
    <mergeCell ref="AQ45:BF45"/>
    <mergeCell ref="BG45:BR45"/>
    <mergeCell ref="BS45:CB45"/>
    <mergeCell ref="CC45:CL45"/>
    <mergeCell ref="CM45:CX45"/>
    <mergeCell ref="EE45:EN45"/>
    <mergeCell ref="EO45:EX45"/>
    <mergeCell ref="DS43:ED43"/>
    <mergeCell ref="EE43:EN43"/>
    <mergeCell ref="EO43:EX43"/>
    <mergeCell ref="EE44:EN44"/>
    <mergeCell ref="EO44:EX44"/>
    <mergeCell ref="DS44:ED44"/>
    <mergeCell ref="AQ46:BF46"/>
    <mergeCell ref="BG46:BR46"/>
    <mergeCell ref="BS46:CB46"/>
    <mergeCell ref="A46:J46"/>
    <mergeCell ref="K46:T46"/>
    <mergeCell ref="U46:AG46"/>
    <mergeCell ref="AH46:AP46"/>
  </mergeCells>
  <printOptions/>
  <pageMargins left="0.7874015748031497" right="0.7086614173228347" top="0.2362204724409449" bottom="0.1968503937007874" header="0.2362204724409449" footer="0.1968503937007874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FM46"/>
  <sheetViews>
    <sheetView view="pageBreakPreview" zoomScale="125" zoomScaleNormal="125" zoomScaleSheetLayoutView="125" zoomScalePageLayoutView="0" workbookViewId="0" topLeftCell="A1">
      <selection activeCell="DX16" sqref="DX16:EG16"/>
    </sheetView>
  </sheetViews>
  <sheetFormatPr defaultColWidth="0.875" defaultRowHeight="12.75"/>
  <cols>
    <col min="1" max="1" width="3.25390625" style="411" customWidth="1"/>
    <col min="2" max="2" width="3.375" style="411" customWidth="1"/>
    <col min="3" max="3" width="3.125" style="411" customWidth="1"/>
    <col min="4" max="4" width="2.375" style="411" customWidth="1"/>
    <col min="5" max="5" width="3.375" style="411" customWidth="1"/>
    <col min="6" max="6" width="3.25390625" style="411" customWidth="1"/>
    <col min="7" max="7" width="3.00390625" style="411" customWidth="1"/>
    <col min="8" max="8" width="3.75390625" style="411" customWidth="1"/>
    <col min="9" max="9" width="1.12109375" style="411" customWidth="1"/>
    <col min="10" max="10" width="3.125" style="411" customWidth="1"/>
    <col min="11" max="11" width="3.00390625" style="411" customWidth="1"/>
    <col min="12" max="12" width="13.75390625" style="411" customWidth="1"/>
    <col min="13" max="13" width="1.625" style="411" customWidth="1"/>
    <col min="14" max="14" width="1.875" style="411" customWidth="1"/>
    <col min="15" max="15" width="1.625" style="411" customWidth="1"/>
    <col min="16" max="21" width="0.875" style="411" customWidth="1"/>
    <col min="22" max="22" width="0.74609375" style="411" customWidth="1"/>
    <col min="23" max="23" width="0.6171875" style="411" hidden="1" customWidth="1"/>
    <col min="24" max="24" width="0.2421875" style="411" customWidth="1"/>
    <col min="25" max="25" width="0.875" style="411" hidden="1" customWidth="1"/>
    <col min="26" max="32" width="0.875" style="411" customWidth="1"/>
    <col min="33" max="33" width="0.74609375" style="411" customWidth="1"/>
    <col min="34" max="34" width="0.875" style="411" hidden="1" customWidth="1"/>
    <col min="35" max="35" width="0.2421875" style="411" customWidth="1"/>
    <col min="36" max="46" width="0.875" style="411" customWidth="1"/>
    <col min="47" max="47" width="0.2421875" style="411" customWidth="1"/>
    <col min="48" max="53" width="0.875" style="411" customWidth="1"/>
    <col min="54" max="54" width="0.2421875" style="411" customWidth="1"/>
    <col min="55" max="64" width="0.875" style="411" customWidth="1"/>
    <col min="65" max="65" width="0.12890625" style="411" customWidth="1"/>
    <col min="66" max="67" width="0.875" style="411" customWidth="1"/>
    <col min="68" max="68" width="0.74609375" style="411" customWidth="1"/>
    <col min="69" max="69" width="0.875" style="411" hidden="1" customWidth="1"/>
    <col min="70" max="156" width="0.875" style="411" customWidth="1"/>
    <col min="157" max="157" width="1.12109375" style="411" customWidth="1"/>
    <col min="158" max="165" width="0.875" style="411" customWidth="1"/>
    <col min="166" max="166" width="1.25" style="411" customWidth="1"/>
    <col min="167" max="168" width="0.875" style="411" customWidth="1"/>
    <col min="169" max="169" width="1.12109375" style="411" customWidth="1"/>
    <col min="170" max="16384" width="0.875" style="411" customWidth="1"/>
  </cols>
  <sheetData>
    <row r="1" spans="1:15" s="422" customFormat="1" ht="12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69" s="422" customFormat="1" ht="12.75" customHeight="1">
      <c r="A2" s="577" t="s">
        <v>512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577"/>
      <c r="AT2" s="577"/>
      <c r="AU2" s="577"/>
      <c r="AV2" s="577"/>
      <c r="AW2" s="577"/>
      <c r="AX2" s="577"/>
      <c r="AY2" s="577"/>
      <c r="AZ2" s="577"/>
      <c r="BA2" s="577"/>
      <c r="BB2" s="577"/>
      <c r="BC2" s="577"/>
      <c r="BD2" s="577"/>
      <c r="BE2" s="577"/>
      <c r="BF2" s="577"/>
      <c r="BG2" s="577"/>
      <c r="BH2" s="577"/>
      <c r="BI2" s="577"/>
      <c r="BJ2" s="577"/>
      <c r="BK2" s="577"/>
      <c r="BL2" s="577"/>
      <c r="BM2" s="577"/>
      <c r="BN2" s="577"/>
      <c r="BO2" s="577"/>
      <c r="BP2" s="577"/>
      <c r="BQ2" s="577"/>
      <c r="BR2" s="577"/>
      <c r="BS2" s="577"/>
      <c r="BT2" s="577"/>
      <c r="BU2" s="577"/>
      <c r="BV2" s="577"/>
      <c r="BW2" s="577"/>
      <c r="BX2" s="577"/>
      <c r="BY2" s="577"/>
      <c r="BZ2" s="577"/>
      <c r="CA2" s="577"/>
      <c r="CB2" s="577"/>
      <c r="CC2" s="577"/>
      <c r="CD2" s="577"/>
      <c r="CE2" s="577"/>
      <c r="CF2" s="577"/>
      <c r="CG2" s="577"/>
      <c r="CH2" s="577"/>
      <c r="CI2" s="577"/>
      <c r="CJ2" s="577"/>
      <c r="CK2" s="577"/>
      <c r="CL2" s="577"/>
      <c r="CM2" s="577"/>
      <c r="CN2" s="577"/>
      <c r="CO2" s="577"/>
      <c r="CP2" s="577"/>
      <c r="CQ2" s="577"/>
      <c r="CR2" s="577"/>
      <c r="CS2" s="577"/>
      <c r="CT2" s="577"/>
      <c r="CU2" s="577"/>
      <c r="CV2" s="577"/>
      <c r="CW2" s="577"/>
      <c r="CX2" s="577"/>
      <c r="CY2" s="577"/>
      <c r="CZ2" s="577"/>
      <c r="DA2" s="577"/>
      <c r="DB2" s="577"/>
      <c r="DC2" s="577"/>
      <c r="DD2" s="577"/>
      <c r="DE2" s="577"/>
      <c r="DF2" s="577"/>
      <c r="DG2" s="577"/>
      <c r="DH2" s="577"/>
      <c r="DI2" s="577"/>
      <c r="DJ2" s="577"/>
      <c r="DK2" s="577"/>
      <c r="DL2" s="577"/>
      <c r="DM2" s="577"/>
      <c r="DN2" s="577"/>
      <c r="DO2" s="577"/>
      <c r="DP2" s="577"/>
      <c r="DQ2" s="577"/>
      <c r="DR2" s="577"/>
      <c r="DS2" s="577"/>
      <c r="DT2" s="577"/>
      <c r="DU2" s="577"/>
      <c r="DV2" s="577"/>
      <c r="DW2" s="577"/>
      <c r="DX2" s="577"/>
      <c r="DY2" s="577"/>
      <c r="DZ2" s="577"/>
      <c r="EA2" s="577"/>
      <c r="EB2" s="577"/>
      <c r="EC2" s="577"/>
      <c r="ED2" s="577"/>
      <c r="EE2" s="577"/>
      <c r="EF2" s="577"/>
      <c r="EG2" s="577"/>
      <c r="EH2" s="577"/>
      <c r="EI2" s="577"/>
      <c r="EJ2" s="577"/>
      <c r="EK2" s="577"/>
      <c r="EL2" s="577"/>
      <c r="EM2" s="577"/>
      <c r="EN2" s="577"/>
      <c r="EO2" s="577"/>
      <c r="EP2" s="577"/>
      <c r="EQ2" s="577"/>
      <c r="ER2" s="577"/>
      <c r="ES2" s="577"/>
      <c r="ET2" s="577"/>
      <c r="EU2" s="577"/>
      <c r="EV2" s="577"/>
      <c r="EW2" s="577"/>
      <c r="EX2" s="577"/>
      <c r="EY2" s="577"/>
      <c r="EZ2" s="577"/>
      <c r="FA2" s="577"/>
      <c r="FB2" s="577"/>
      <c r="FC2" s="577"/>
      <c r="FD2" s="577"/>
      <c r="FE2" s="577"/>
      <c r="FF2" s="577"/>
      <c r="FG2" s="577"/>
      <c r="FH2" s="577"/>
      <c r="FI2" s="577"/>
      <c r="FJ2" s="577"/>
      <c r="FK2" s="577"/>
      <c r="FL2" s="577"/>
      <c r="FM2" s="577"/>
    </row>
    <row r="3" spans="1:102" s="425" customFormat="1" ht="9" customHeigh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CR3" s="421"/>
      <c r="CS3" s="426"/>
      <c r="CT3" s="426"/>
      <c r="CU3" s="426"/>
      <c r="CV3" s="426"/>
      <c r="CW3" s="426"/>
      <c r="CX3" s="427"/>
    </row>
    <row r="4" spans="1:169" s="428" customFormat="1" ht="12.75" customHeight="1">
      <c r="A4" s="585" t="s">
        <v>147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7"/>
      <c r="M4" s="585" t="s">
        <v>513</v>
      </c>
      <c r="N4" s="586"/>
      <c r="O4" s="587"/>
      <c r="P4" s="585" t="s">
        <v>462</v>
      </c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586"/>
      <c r="AT4" s="586"/>
      <c r="AU4" s="586"/>
      <c r="AV4" s="586"/>
      <c r="AW4" s="586"/>
      <c r="AX4" s="586"/>
      <c r="AY4" s="586"/>
      <c r="AZ4" s="586"/>
      <c r="BA4" s="586"/>
      <c r="BB4" s="586"/>
      <c r="BC4" s="586"/>
      <c r="BD4" s="586"/>
      <c r="BE4" s="587"/>
      <c r="BF4" s="585" t="s">
        <v>463</v>
      </c>
      <c r="BG4" s="586"/>
      <c r="BH4" s="586"/>
      <c r="BI4" s="586"/>
      <c r="BJ4" s="586"/>
      <c r="BK4" s="586"/>
      <c r="BL4" s="586"/>
      <c r="BM4" s="586"/>
      <c r="BN4" s="586"/>
      <c r="BO4" s="586"/>
      <c r="BP4" s="586"/>
      <c r="BQ4" s="586"/>
      <c r="BR4" s="586"/>
      <c r="BS4" s="586"/>
      <c r="BT4" s="586"/>
      <c r="BU4" s="587"/>
      <c r="BV4" s="617" t="s">
        <v>111</v>
      </c>
      <c r="BW4" s="618"/>
      <c r="BX4" s="618"/>
      <c r="BY4" s="618"/>
      <c r="BZ4" s="618"/>
      <c r="CA4" s="618"/>
      <c r="CB4" s="618"/>
      <c r="CC4" s="618"/>
      <c r="CD4" s="618"/>
      <c r="CE4" s="618"/>
      <c r="CF4" s="618"/>
      <c r="CG4" s="618"/>
      <c r="CH4" s="618"/>
      <c r="CI4" s="618"/>
      <c r="CJ4" s="618"/>
      <c r="CK4" s="618"/>
      <c r="CL4" s="618"/>
      <c r="CM4" s="618"/>
      <c r="CN4" s="618"/>
      <c r="CO4" s="618"/>
      <c r="CP4" s="618"/>
      <c r="CQ4" s="618"/>
      <c r="CR4" s="618"/>
      <c r="CS4" s="618"/>
      <c r="CT4" s="618"/>
      <c r="CU4" s="618"/>
      <c r="CV4" s="618"/>
      <c r="CW4" s="618"/>
      <c r="CX4" s="618"/>
      <c r="CY4" s="618"/>
      <c r="CZ4" s="618"/>
      <c r="DA4" s="618"/>
      <c r="DB4" s="618"/>
      <c r="DC4" s="618"/>
      <c r="DD4" s="618"/>
      <c r="DE4" s="618"/>
      <c r="DF4" s="618"/>
      <c r="DG4" s="618"/>
      <c r="DH4" s="618"/>
      <c r="DI4" s="618"/>
      <c r="DJ4" s="618"/>
      <c r="DK4" s="618"/>
      <c r="DL4" s="618"/>
      <c r="DM4" s="618"/>
      <c r="DN4" s="618"/>
      <c r="DO4" s="618"/>
      <c r="DP4" s="618"/>
      <c r="DQ4" s="618"/>
      <c r="DR4" s="618"/>
      <c r="DS4" s="618"/>
      <c r="DT4" s="618"/>
      <c r="DU4" s="618"/>
      <c r="DV4" s="618"/>
      <c r="DW4" s="618"/>
      <c r="DX4" s="618"/>
      <c r="DY4" s="618"/>
      <c r="DZ4" s="618"/>
      <c r="EA4" s="618"/>
      <c r="EB4" s="618"/>
      <c r="EC4" s="618"/>
      <c r="ED4" s="618"/>
      <c r="EE4" s="618"/>
      <c r="EF4" s="618"/>
      <c r="EG4" s="618"/>
      <c r="EH4" s="618"/>
      <c r="EI4" s="618"/>
      <c r="EJ4" s="618"/>
      <c r="EK4" s="618"/>
      <c r="EL4" s="618"/>
      <c r="EM4" s="618"/>
      <c r="EN4" s="618"/>
      <c r="EO4" s="618"/>
      <c r="EP4" s="618"/>
      <c r="EQ4" s="618"/>
      <c r="ER4" s="618"/>
      <c r="ES4" s="618"/>
      <c r="ET4" s="618"/>
      <c r="EU4" s="618"/>
      <c r="EV4" s="618"/>
      <c r="EW4" s="618"/>
      <c r="EX4" s="618"/>
      <c r="EY4" s="618"/>
      <c r="EZ4" s="618"/>
      <c r="FA4" s="618"/>
      <c r="FB4" s="618"/>
      <c r="FC4" s="618"/>
      <c r="FD4" s="618"/>
      <c r="FE4" s="618"/>
      <c r="FF4" s="618"/>
      <c r="FG4" s="618"/>
      <c r="FH4" s="618"/>
      <c r="FI4" s="618"/>
      <c r="FJ4" s="618"/>
      <c r="FK4" s="618"/>
      <c r="FL4" s="618"/>
      <c r="FM4" s="619"/>
    </row>
    <row r="5" spans="1:169" s="428" customFormat="1" ht="11.25" customHeight="1">
      <c r="A5" s="588"/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90"/>
      <c r="M5" s="588"/>
      <c r="N5" s="589"/>
      <c r="O5" s="590"/>
      <c r="P5" s="588"/>
      <c r="Q5" s="589"/>
      <c r="R5" s="589"/>
      <c r="S5" s="589"/>
      <c r="T5" s="589"/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89"/>
      <c r="AG5" s="589"/>
      <c r="AH5" s="589"/>
      <c r="AI5" s="589"/>
      <c r="AJ5" s="589"/>
      <c r="AK5" s="589"/>
      <c r="AL5" s="589"/>
      <c r="AM5" s="589"/>
      <c r="AN5" s="589"/>
      <c r="AO5" s="589"/>
      <c r="AP5" s="589"/>
      <c r="AQ5" s="589"/>
      <c r="AR5" s="589"/>
      <c r="AS5" s="589"/>
      <c r="AT5" s="589"/>
      <c r="AU5" s="589"/>
      <c r="AV5" s="589"/>
      <c r="AW5" s="589"/>
      <c r="AX5" s="589"/>
      <c r="AY5" s="589"/>
      <c r="AZ5" s="589"/>
      <c r="BA5" s="589"/>
      <c r="BB5" s="589"/>
      <c r="BC5" s="589"/>
      <c r="BD5" s="589"/>
      <c r="BE5" s="590"/>
      <c r="BF5" s="588"/>
      <c r="BG5" s="589"/>
      <c r="BH5" s="589"/>
      <c r="BI5" s="589"/>
      <c r="BJ5" s="589"/>
      <c r="BK5" s="589"/>
      <c r="BL5" s="589"/>
      <c r="BM5" s="589"/>
      <c r="BN5" s="589"/>
      <c r="BO5" s="589"/>
      <c r="BP5" s="589"/>
      <c r="BQ5" s="589"/>
      <c r="BR5" s="589"/>
      <c r="BS5" s="589"/>
      <c r="BT5" s="589"/>
      <c r="BU5" s="590"/>
      <c r="BV5" s="603" t="s">
        <v>464</v>
      </c>
      <c r="BW5" s="604"/>
      <c r="BX5" s="604"/>
      <c r="BY5" s="604"/>
      <c r="BZ5" s="604"/>
      <c r="CA5" s="604"/>
      <c r="CB5" s="604"/>
      <c r="CC5" s="604"/>
      <c r="CD5" s="604"/>
      <c r="CE5" s="604"/>
      <c r="CF5" s="604"/>
      <c r="CG5" s="604"/>
      <c r="CH5" s="604"/>
      <c r="CI5" s="604"/>
      <c r="CJ5" s="604"/>
      <c r="CK5" s="696" t="str">
        <f>'Лиц-1-О'!BV29</f>
        <v>22</v>
      </c>
      <c r="CL5" s="696"/>
      <c r="CM5" s="696"/>
      <c r="CN5" s="597" t="s">
        <v>465</v>
      </c>
      <c r="CO5" s="597"/>
      <c r="CP5" s="597"/>
      <c r="CQ5" s="597"/>
      <c r="CR5" s="597"/>
      <c r="CS5" s="597"/>
      <c r="CT5" s="597"/>
      <c r="CU5" s="597"/>
      <c r="CV5" s="597"/>
      <c r="CW5" s="597"/>
      <c r="CX5" s="597"/>
      <c r="CY5" s="597"/>
      <c r="CZ5" s="597"/>
      <c r="DA5" s="598"/>
      <c r="DB5" s="603" t="s">
        <v>464</v>
      </c>
      <c r="DC5" s="604"/>
      <c r="DD5" s="604"/>
      <c r="DE5" s="604"/>
      <c r="DF5" s="604"/>
      <c r="DG5" s="604"/>
      <c r="DH5" s="604"/>
      <c r="DI5" s="604"/>
      <c r="DJ5" s="604"/>
      <c r="DK5" s="604"/>
      <c r="DL5" s="604"/>
      <c r="DM5" s="604"/>
      <c r="DN5" s="604"/>
      <c r="DO5" s="604"/>
      <c r="DP5" s="604"/>
      <c r="DQ5" s="696" t="str">
        <f>'Лиц-1-О'!DB29</f>
        <v>23</v>
      </c>
      <c r="DR5" s="696"/>
      <c r="DS5" s="696"/>
      <c r="DT5" s="597" t="s">
        <v>465</v>
      </c>
      <c r="DU5" s="597"/>
      <c r="DV5" s="597"/>
      <c r="DW5" s="597"/>
      <c r="DX5" s="597"/>
      <c r="DY5" s="597"/>
      <c r="DZ5" s="597"/>
      <c r="EA5" s="597"/>
      <c r="EB5" s="597"/>
      <c r="EC5" s="597"/>
      <c r="ED5" s="597"/>
      <c r="EE5" s="597"/>
      <c r="EF5" s="597"/>
      <c r="EG5" s="598"/>
      <c r="EH5" s="603" t="s">
        <v>464</v>
      </c>
      <c r="EI5" s="604"/>
      <c r="EJ5" s="604"/>
      <c r="EK5" s="604"/>
      <c r="EL5" s="604"/>
      <c r="EM5" s="604"/>
      <c r="EN5" s="604"/>
      <c r="EO5" s="604"/>
      <c r="EP5" s="604"/>
      <c r="EQ5" s="604"/>
      <c r="ER5" s="604"/>
      <c r="ES5" s="604"/>
      <c r="ET5" s="604"/>
      <c r="EU5" s="604"/>
      <c r="EV5" s="604"/>
      <c r="EW5" s="696" t="str">
        <f>'Лиц-1-О'!EH29</f>
        <v>24</v>
      </c>
      <c r="EX5" s="696"/>
      <c r="EY5" s="696"/>
      <c r="EZ5" s="597" t="s">
        <v>465</v>
      </c>
      <c r="FA5" s="597"/>
      <c r="FB5" s="597"/>
      <c r="FC5" s="597"/>
      <c r="FD5" s="597"/>
      <c r="FE5" s="597"/>
      <c r="FF5" s="597"/>
      <c r="FG5" s="597"/>
      <c r="FH5" s="597"/>
      <c r="FI5" s="597"/>
      <c r="FJ5" s="597"/>
      <c r="FK5" s="597"/>
      <c r="FL5" s="597"/>
      <c r="FM5" s="598"/>
    </row>
    <row r="6" spans="1:169" s="428" customFormat="1" ht="12.75" customHeight="1">
      <c r="A6" s="588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90"/>
      <c r="M6" s="588"/>
      <c r="N6" s="589"/>
      <c r="O6" s="590"/>
      <c r="P6" s="591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2"/>
      <c r="AT6" s="592"/>
      <c r="AU6" s="592"/>
      <c r="AV6" s="592"/>
      <c r="AW6" s="592"/>
      <c r="AX6" s="592"/>
      <c r="AY6" s="592"/>
      <c r="AZ6" s="592"/>
      <c r="BA6" s="592"/>
      <c r="BB6" s="592"/>
      <c r="BC6" s="592"/>
      <c r="BD6" s="592"/>
      <c r="BE6" s="593"/>
      <c r="BF6" s="588"/>
      <c r="BG6" s="589"/>
      <c r="BH6" s="589"/>
      <c r="BI6" s="589"/>
      <c r="BJ6" s="589"/>
      <c r="BK6" s="589"/>
      <c r="BL6" s="589"/>
      <c r="BM6" s="589"/>
      <c r="BN6" s="589"/>
      <c r="BO6" s="589"/>
      <c r="BP6" s="589"/>
      <c r="BQ6" s="589"/>
      <c r="BR6" s="589"/>
      <c r="BS6" s="589"/>
      <c r="BT6" s="589"/>
      <c r="BU6" s="590"/>
      <c r="BV6" s="599" t="s">
        <v>466</v>
      </c>
      <c r="BW6" s="600"/>
      <c r="BX6" s="600"/>
      <c r="BY6" s="600"/>
      <c r="BZ6" s="600"/>
      <c r="CA6" s="600"/>
      <c r="CB6" s="600"/>
      <c r="CC6" s="600"/>
      <c r="CD6" s="600"/>
      <c r="CE6" s="600"/>
      <c r="CF6" s="600"/>
      <c r="CG6" s="600"/>
      <c r="CH6" s="600"/>
      <c r="CI6" s="600"/>
      <c r="CJ6" s="600"/>
      <c r="CK6" s="600"/>
      <c r="CL6" s="600"/>
      <c r="CM6" s="600"/>
      <c r="CN6" s="600"/>
      <c r="CO6" s="600"/>
      <c r="CP6" s="600"/>
      <c r="CQ6" s="600"/>
      <c r="CR6" s="600"/>
      <c r="CS6" s="600"/>
      <c r="CT6" s="600"/>
      <c r="CU6" s="600"/>
      <c r="CV6" s="600"/>
      <c r="CW6" s="600"/>
      <c r="CX6" s="600"/>
      <c r="CY6" s="600"/>
      <c r="CZ6" s="600"/>
      <c r="DA6" s="601"/>
      <c r="DB6" s="599" t="s">
        <v>467</v>
      </c>
      <c r="DC6" s="600"/>
      <c r="DD6" s="600"/>
      <c r="DE6" s="600"/>
      <c r="DF6" s="600"/>
      <c r="DG6" s="600"/>
      <c r="DH6" s="600"/>
      <c r="DI6" s="600"/>
      <c r="DJ6" s="600"/>
      <c r="DK6" s="600"/>
      <c r="DL6" s="600"/>
      <c r="DM6" s="600"/>
      <c r="DN6" s="600"/>
      <c r="DO6" s="600"/>
      <c r="DP6" s="600"/>
      <c r="DQ6" s="600"/>
      <c r="DR6" s="600"/>
      <c r="DS6" s="600"/>
      <c r="DT6" s="600"/>
      <c r="DU6" s="600"/>
      <c r="DV6" s="600"/>
      <c r="DW6" s="600"/>
      <c r="DX6" s="600"/>
      <c r="DY6" s="600"/>
      <c r="DZ6" s="600"/>
      <c r="EA6" s="600"/>
      <c r="EB6" s="600"/>
      <c r="EC6" s="600"/>
      <c r="ED6" s="600"/>
      <c r="EE6" s="600"/>
      <c r="EF6" s="600"/>
      <c r="EG6" s="601"/>
      <c r="EH6" s="599" t="s">
        <v>468</v>
      </c>
      <c r="EI6" s="600"/>
      <c r="EJ6" s="600"/>
      <c r="EK6" s="600"/>
      <c r="EL6" s="600"/>
      <c r="EM6" s="600"/>
      <c r="EN6" s="600"/>
      <c r="EO6" s="600"/>
      <c r="EP6" s="600"/>
      <c r="EQ6" s="600"/>
      <c r="ER6" s="600"/>
      <c r="ES6" s="600"/>
      <c r="ET6" s="600"/>
      <c r="EU6" s="600"/>
      <c r="EV6" s="600"/>
      <c r="EW6" s="600"/>
      <c r="EX6" s="600"/>
      <c r="EY6" s="600"/>
      <c r="EZ6" s="600"/>
      <c r="FA6" s="600"/>
      <c r="FB6" s="600"/>
      <c r="FC6" s="600"/>
      <c r="FD6" s="600"/>
      <c r="FE6" s="600"/>
      <c r="FF6" s="600"/>
      <c r="FG6" s="600"/>
      <c r="FH6" s="600"/>
      <c r="FI6" s="600"/>
      <c r="FJ6" s="600"/>
      <c r="FK6" s="600"/>
      <c r="FL6" s="600"/>
      <c r="FM6" s="601"/>
    </row>
    <row r="7" spans="1:169" s="428" customFormat="1" ht="35.25" customHeight="1">
      <c r="A7" s="591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3"/>
      <c r="M7" s="591"/>
      <c r="N7" s="592"/>
      <c r="O7" s="593"/>
      <c r="P7" s="584" t="s">
        <v>469</v>
      </c>
      <c r="Q7" s="582"/>
      <c r="R7" s="582"/>
      <c r="S7" s="582"/>
      <c r="T7" s="582"/>
      <c r="U7" s="582"/>
      <c r="V7" s="582"/>
      <c r="W7" s="582"/>
      <c r="X7" s="582"/>
      <c r="Y7" s="583"/>
      <c r="Z7" s="584" t="s">
        <v>470</v>
      </c>
      <c r="AA7" s="582"/>
      <c r="AB7" s="582"/>
      <c r="AC7" s="582"/>
      <c r="AD7" s="582"/>
      <c r="AE7" s="582"/>
      <c r="AF7" s="582"/>
      <c r="AG7" s="582"/>
      <c r="AH7" s="582"/>
      <c r="AI7" s="583"/>
      <c r="AJ7" s="584" t="s">
        <v>471</v>
      </c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3"/>
      <c r="AW7" s="584" t="s">
        <v>472</v>
      </c>
      <c r="AX7" s="582"/>
      <c r="AY7" s="582"/>
      <c r="AZ7" s="582"/>
      <c r="BA7" s="582"/>
      <c r="BB7" s="582"/>
      <c r="BC7" s="582"/>
      <c r="BD7" s="582"/>
      <c r="BE7" s="583"/>
      <c r="BF7" s="591"/>
      <c r="BG7" s="592"/>
      <c r="BH7" s="592"/>
      <c r="BI7" s="592"/>
      <c r="BJ7" s="592"/>
      <c r="BK7" s="592"/>
      <c r="BL7" s="592"/>
      <c r="BM7" s="592"/>
      <c r="BN7" s="592"/>
      <c r="BO7" s="592"/>
      <c r="BP7" s="592"/>
      <c r="BQ7" s="592"/>
      <c r="BR7" s="592"/>
      <c r="BS7" s="592"/>
      <c r="BT7" s="592"/>
      <c r="BU7" s="593"/>
      <c r="BV7" s="584" t="s">
        <v>473</v>
      </c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3"/>
      <c r="CH7" s="584" t="s">
        <v>474</v>
      </c>
      <c r="CI7" s="582"/>
      <c r="CJ7" s="582"/>
      <c r="CK7" s="582"/>
      <c r="CL7" s="582"/>
      <c r="CM7" s="582"/>
      <c r="CN7" s="582"/>
      <c r="CO7" s="582"/>
      <c r="CP7" s="582"/>
      <c r="CQ7" s="583"/>
      <c r="CR7" s="582" t="s">
        <v>475</v>
      </c>
      <c r="CS7" s="582"/>
      <c r="CT7" s="582"/>
      <c r="CU7" s="582"/>
      <c r="CV7" s="582"/>
      <c r="CW7" s="582"/>
      <c r="CX7" s="582"/>
      <c r="CY7" s="582"/>
      <c r="CZ7" s="582"/>
      <c r="DA7" s="582"/>
      <c r="DB7" s="584" t="s">
        <v>473</v>
      </c>
      <c r="DC7" s="582"/>
      <c r="DD7" s="582"/>
      <c r="DE7" s="582"/>
      <c r="DF7" s="582"/>
      <c r="DG7" s="582"/>
      <c r="DH7" s="582"/>
      <c r="DI7" s="582"/>
      <c r="DJ7" s="582"/>
      <c r="DK7" s="582"/>
      <c r="DL7" s="582"/>
      <c r="DM7" s="583"/>
      <c r="DN7" s="584" t="s">
        <v>474</v>
      </c>
      <c r="DO7" s="582"/>
      <c r="DP7" s="582"/>
      <c r="DQ7" s="582"/>
      <c r="DR7" s="582"/>
      <c r="DS7" s="582"/>
      <c r="DT7" s="582"/>
      <c r="DU7" s="582"/>
      <c r="DV7" s="582"/>
      <c r="DW7" s="583"/>
      <c r="DX7" s="582" t="s">
        <v>475</v>
      </c>
      <c r="DY7" s="582"/>
      <c r="DZ7" s="582"/>
      <c r="EA7" s="582"/>
      <c r="EB7" s="582"/>
      <c r="EC7" s="582"/>
      <c r="ED7" s="582"/>
      <c r="EE7" s="582"/>
      <c r="EF7" s="582"/>
      <c r="EG7" s="582"/>
      <c r="EH7" s="584" t="s">
        <v>473</v>
      </c>
      <c r="EI7" s="582"/>
      <c r="EJ7" s="582"/>
      <c r="EK7" s="582"/>
      <c r="EL7" s="582"/>
      <c r="EM7" s="582"/>
      <c r="EN7" s="582"/>
      <c r="EO7" s="582"/>
      <c r="EP7" s="582"/>
      <c r="EQ7" s="582"/>
      <c r="ER7" s="582"/>
      <c r="ES7" s="583"/>
      <c r="ET7" s="584" t="s">
        <v>474</v>
      </c>
      <c r="EU7" s="582"/>
      <c r="EV7" s="582"/>
      <c r="EW7" s="582"/>
      <c r="EX7" s="582"/>
      <c r="EY7" s="582"/>
      <c r="EZ7" s="582"/>
      <c r="FA7" s="582"/>
      <c r="FB7" s="582"/>
      <c r="FC7" s="583"/>
      <c r="FD7" s="582" t="s">
        <v>475</v>
      </c>
      <c r="FE7" s="582"/>
      <c r="FF7" s="582"/>
      <c r="FG7" s="582"/>
      <c r="FH7" s="582"/>
      <c r="FI7" s="582"/>
      <c r="FJ7" s="582"/>
      <c r="FK7" s="582"/>
      <c r="FL7" s="582"/>
      <c r="FM7" s="583"/>
    </row>
    <row r="8" spans="1:169" s="428" customFormat="1" ht="13.5" customHeight="1" thickBot="1">
      <c r="A8" s="584">
        <v>1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3"/>
      <c r="M8" s="692">
        <v>2</v>
      </c>
      <c r="N8" s="693"/>
      <c r="O8" s="694"/>
      <c r="P8" s="579">
        <v>3</v>
      </c>
      <c r="Q8" s="580"/>
      <c r="R8" s="580"/>
      <c r="S8" s="580"/>
      <c r="T8" s="580"/>
      <c r="U8" s="580"/>
      <c r="V8" s="580"/>
      <c r="W8" s="580"/>
      <c r="X8" s="580"/>
      <c r="Y8" s="581"/>
      <c r="Z8" s="579">
        <v>4</v>
      </c>
      <c r="AA8" s="580"/>
      <c r="AB8" s="580"/>
      <c r="AC8" s="580"/>
      <c r="AD8" s="580"/>
      <c r="AE8" s="580"/>
      <c r="AF8" s="580"/>
      <c r="AG8" s="580"/>
      <c r="AH8" s="580"/>
      <c r="AI8" s="581"/>
      <c r="AJ8" s="579">
        <v>5</v>
      </c>
      <c r="AK8" s="580"/>
      <c r="AL8" s="580"/>
      <c r="AM8" s="580"/>
      <c r="AN8" s="580"/>
      <c r="AO8" s="580"/>
      <c r="AP8" s="580"/>
      <c r="AQ8" s="580"/>
      <c r="AR8" s="580"/>
      <c r="AS8" s="580"/>
      <c r="AT8" s="580"/>
      <c r="AU8" s="580"/>
      <c r="AV8" s="581"/>
      <c r="AW8" s="579">
        <v>6</v>
      </c>
      <c r="AX8" s="580"/>
      <c r="AY8" s="580"/>
      <c r="AZ8" s="580"/>
      <c r="BA8" s="580"/>
      <c r="BB8" s="580"/>
      <c r="BC8" s="580"/>
      <c r="BD8" s="580"/>
      <c r="BE8" s="581"/>
      <c r="BF8" s="579">
        <v>7</v>
      </c>
      <c r="BG8" s="580"/>
      <c r="BH8" s="580"/>
      <c r="BI8" s="580"/>
      <c r="BJ8" s="580"/>
      <c r="BK8" s="580"/>
      <c r="BL8" s="580"/>
      <c r="BM8" s="580"/>
      <c r="BN8" s="580"/>
      <c r="BO8" s="580"/>
      <c r="BP8" s="580"/>
      <c r="BQ8" s="580"/>
      <c r="BR8" s="580"/>
      <c r="BS8" s="580"/>
      <c r="BT8" s="580"/>
      <c r="BU8" s="581"/>
      <c r="BV8" s="579">
        <v>8</v>
      </c>
      <c r="BW8" s="580"/>
      <c r="BX8" s="580"/>
      <c r="BY8" s="580"/>
      <c r="BZ8" s="580"/>
      <c r="CA8" s="580"/>
      <c r="CB8" s="580"/>
      <c r="CC8" s="580"/>
      <c r="CD8" s="580"/>
      <c r="CE8" s="580"/>
      <c r="CF8" s="580"/>
      <c r="CG8" s="581"/>
      <c r="CH8" s="579">
        <v>9</v>
      </c>
      <c r="CI8" s="580"/>
      <c r="CJ8" s="580"/>
      <c r="CK8" s="580"/>
      <c r="CL8" s="580"/>
      <c r="CM8" s="580"/>
      <c r="CN8" s="580"/>
      <c r="CO8" s="580"/>
      <c r="CP8" s="580"/>
      <c r="CQ8" s="581"/>
      <c r="CR8" s="580">
        <v>10</v>
      </c>
      <c r="CS8" s="580"/>
      <c r="CT8" s="580"/>
      <c r="CU8" s="580"/>
      <c r="CV8" s="580"/>
      <c r="CW8" s="580"/>
      <c r="CX8" s="580"/>
      <c r="CY8" s="580"/>
      <c r="CZ8" s="580"/>
      <c r="DA8" s="580"/>
      <c r="DB8" s="579">
        <v>11</v>
      </c>
      <c r="DC8" s="580"/>
      <c r="DD8" s="580"/>
      <c r="DE8" s="580"/>
      <c r="DF8" s="580"/>
      <c r="DG8" s="580"/>
      <c r="DH8" s="580"/>
      <c r="DI8" s="580"/>
      <c r="DJ8" s="580"/>
      <c r="DK8" s="580"/>
      <c r="DL8" s="580"/>
      <c r="DM8" s="581"/>
      <c r="DN8" s="579">
        <v>12</v>
      </c>
      <c r="DO8" s="580"/>
      <c r="DP8" s="580"/>
      <c r="DQ8" s="580"/>
      <c r="DR8" s="580"/>
      <c r="DS8" s="580"/>
      <c r="DT8" s="580"/>
      <c r="DU8" s="580"/>
      <c r="DV8" s="580"/>
      <c r="DW8" s="581"/>
      <c r="DX8" s="580">
        <v>13</v>
      </c>
      <c r="DY8" s="580"/>
      <c r="DZ8" s="580"/>
      <c r="EA8" s="580"/>
      <c r="EB8" s="580"/>
      <c r="EC8" s="580"/>
      <c r="ED8" s="580"/>
      <c r="EE8" s="580"/>
      <c r="EF8" s="580"/>
      <c r="EG8" s="580"/>
      <c r="EH8" s="579">
        <v>14</v>
      </c>
      <c r="EI8" s="580"/>
      <c r="EJ8" s="580"/>
      <c r="EK8" s="580"/>
      <c r="EL8" s="580"/>
      <c r="EM8" s="580"/>
      <c r="EN8" s="580"/>
      <c r="EO8" s="580"/>
      <c r="EP8" s="580"/>
      <c r="EQ8" s="580"/>
      <c r="ER8" s="580"/>
      <c r="ES8" s="581"/>
      <c r="ET8" s="579">
        <v>15</v>
      </c>
      <c r="EU8" s="580"/>
      <c r="EV8" s="580"/>
      <c r="EW8" s="580"/>
      <c r="EX8" s="580"/>
      <c r="EY8" s="580"/>
      <c r="EZ8" s="580"/>
      <c r="FA8" s="580"/>
      <c r="FB8" s="580"/>
      <c r="FC8" s="581"/>
      <c r="FD8" s="580">
        <v>16</v>
      </c>
      <c r="FE8" s="580"/>
      <c r="FF8" s="580"/>
      <c r="FG8" s="580"/>
      <c r="FH8" s="580"/>
      <c r="FI8" s="580"/>
      <c r="FJ8" s="580"/>
      <c r="FK8" s="580"/>
      <c r="FL8" s="580"/>
      <c r="FM8" s="581"/>
    </row>
    <row r="9" spans="1:169" s="429" customFormat="1" ht="12.75" customHeight="1">
      <c r="A9" s="669" t="s">
        <v>148</v>
      </c>
      <c r="B9" s="670"/>
      <c r="C9" s="670"/>
      <c r="D9" s="670"/>
      <c r="E9" s="670"/>
      <c r="F9" s="670"/>
      <c r="G9" s="670"/>
      <c r="H9" s="670"/>
      <c r="I9" s="670"/>
      <c r="J9" s="670"/>
      <c r="K9" s="670"/>
      <c r="L9" s="670"/>
      <c r="M9" s="671">
        <v>106</v>
      </c>
      <c r="N9" s="672"/>
      <c r="O9" s="673"/>
      <c r="P9" s="553" t="s">
        <v>159</v>
      </c>
      <c r="Q9" s="554"/>
      <c r="R9" s="554"/>
      <c r="S9" s="554"/>
      <c r="T9" s="554"/>
      <c r="U9" s="554"/>
      <c r="V9" s="554"/>
      <c r="W9" s="554"/>
      <c r="X9" s="554"/>
      <c r="Y9" s="557"/>
      <c r="Z9" s="553" t="s">
        <v>269</v>
      </c>
      <c r="AA9" s="554"/>
      <c r="AB9" s="554"/>
      <c r="AC9" s="554"/>
      <c r="AD9" s="554"/>
      <c r="AE9" s="554"/>
      <c r="AF9" s="554"/>
      <c r="AG9" s="554"/>
      <c r="AH9" s="554"/>
      <c r="AI9" s="557"/>
      <c r="AJ9" s="542" t="s">
        <v>401</v>
      </c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53" t="s">
        <v>476</v>
      </c>
      <c r="AX9" s="554"/>
      <c r="AY9" s="554"/>
      <c r="AZ9" s="554"/>
      <c r="BA9" s="554"/>
      <c r="BB9" s="554"/>
      <c r="BC9" s="554"/>
      <c r="BD9" s="554"/>
      <c r="BE9" s="554"/>
      <c r="BF9" s="542" t="s">
        <v>477</v>
      </c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42"/>
      <c r="BR9" s="542"/>
      <c r="BS9" s="542"/>
      <c r="BT9" s="542"/>
      <c r="BU9" s="542"/>
      <c r="BV9" s="540">
        <v>1184404.76</v>
      </c>
      <c r="BW9" s="540"/>
      <c r="BX9" s="540"/>
      <c r="BY9" s="540"/>
      <c r="BZ9" s="540"/>
      <c r="CA9" s="540"/>
      <c r="CB9" s="540"/>
      <c r="CC9" s="540"/>
      <c r="CD9" s="540"/>
      <c r="CE9" s="540"/>
      <c r="CF9" s="540"/>
      <c r="CG9" s="540"/>
      <c r="CH9" s="540"/>
      <c r="CI9" s="540"/>
      <c r="CJ9" s="540"/>
      <c r="CK9" s="540"/>
      <c r="CL9" s="540"/>
      <c r="CM9" s="540"/>
      <c r="CN9" s="540"/>
      <c r="CO9" s="540"/>
      <c r="CP9" s="540"/>
      <c r="CQ9" s="540"/>
      <c r="CR9" s="540"/>
      <c r="CS9" s="540"/>
      <c r="CT9" s="540"/>
      <c r="CU9" s="540"/>
      <c r="CV9" s="540"/>
      <c r="CW9" s="540"/>
      <c r="CX9" s="540"/>
      <c r="CY9" s="540"/>
      <c r="CZ9" s="540"/>
      <c r="DA9" s="540"/>
      <c r="DB9" s="540">
        <v>1184404.76</v>
      </c>
      <c r="DC9" s="540"/>
      <c r="DD9" s="540"/>
      <c r="DE9" s="540"/>
      <c r="DF9" s="540"/>
      <c r="DG9" s="540"/>
      <c r="DH9" s="540"/>
      <c r="DI9" s="540"/>
      <c r="DJ9" s="540"/>
      <c r="DK9" s="540"/>
      <c r="DL9" s="540"/>
      <c r="DM9" s="540"/>
      <c r="DN9" s="540"/>
      <c r="DO9" s="540"/>
      <c r="DP9" s="540"/>
      <c r="DQ9" s="540"/>
      <c r="DR9" s="540"/>
      <c r="DS9" s="540"/>
      <c r="DT9" s="540"/>
      <c r="DU9" s="540"/>
      <c r="DV9" s="540"/>
      <c r="DW9" s="540"/>
      <c r="DX9" s="540"/>
      <c r="DY9" s="540"/>
      <c r="DZ9" s="540"/>
      <c r="EA9" s="540"/>
      <c r="EB9" s="540"/>
      <c r="EC9" s="540"/>
      <c r="ED9" s="540"/>
      <c r="EE9" s="540"/>
      <c r="EF9" s="540"/>
      <c r="EG9" s="540"/>
      <c r="EH9" s="540">
        <v>1184404.76</v>
      </c>
      <c r="EI9" s="540"/>
      <c r="EJ9" s="540"/>
      <c r="EK9" s="540"/>
      <c r="EL9" s="540"/>
      <c r="EM9" s="540"/>
      <c r="EN9" s="540"/>
      <c r="EO9" s="540"/>
      <c r="EP9" s="540"/>
      <c r="EQ9" s="540"/>
      <c r="ER9" s="540"/>
      <c r="ES9" s="540"/>
      <c r="ET9" s="540"/>
      <c r="EU9" s="540"/>
      <c r="EV9" s="540"/>
      <c r="EW9" s="540"/>
      <c r="EX9" s="540"/>
      <c r="EY9" s="540"/>
      <c r="EZ9" s="540"/>
      <c r="FA9" s="540"/>
      <c r="FB9" s="540"/>
      <c r="FC9" s="540"/>
      <c r="FD9" s="540"/>
      <c r="FE9" s="540"/>
      <c r="FF9" s="540"/>
      <c r="FG9" s="540"/>
      <c r="FH9" s="540"/>
      <c r="FI9" s="540"/>
      <c r="FJ9" s="540"/>
      <c r="FK9" s="540"/>
      <c r="FL9" s="540"/>
      <c r="FM9" s="556"/>
    </row>
    <row r="10" spans="1:169" s="429" customFormat="1" ht="12" customHeight="1">
      <c r="A10" s="669" t="s">
        <v>514</v>
      </c>
      <c r="B10" s="670"/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1">
        <v>106</v>
      </c>
      <c r="N10" s="672"/>
      <c r="O10" s="673"/>
      <c r="P10" s="542" t="s">
        <v>159</v>
      </c>
      <c r="Q10" s="542"/>
      <c r="R10" s="542"/>
      <c r="S10" s="542"/>
      <c r="T10" s="542"/>
      <c r="U10" s="542"/>
      <c r="V10" s="542"/>
      <c r="W10" s="542"/>
      <c r="X10" s="542"/>
      <c r="Y10" s="542"/>
      <c r="Z10" s="542" t="s">
        <v>269</v>
      </c>
      <c r="AA10" s="542"/>
      <c r="AB10" s="542"/>
      <c r="AC10" s="542"/>
      <c r="AD10" s="542"/>
      <c r="AE10" s="542"/>
      <c r="AF10" s="542"/>
      <c r="AG10" s="542"/>
      <c r="AH10" s="542"/>
      <c r="AI10" s="542"/>
      <c r="AJ10" s="542" t="s">
        <v>401</v>
      </c>
      <c r="AK10" s="542"/>
      <c r="AL10" s="542"/>
      <c r="AM10" s="542"/>
      <c r="AN10" s="542"/>
      <c r="AO10" s="542"/>
      <c r="AP10" s="542"/>
      <c r="AQ10" s="542"/>
      <c r="AR10" s="542"/>
      <c r="AS10" s="542"/>
      <c r="AT10" s="542"/>
      <c r="AU10" s="542"/>
      <c r="AV10" s="542"/>
      <c r="AW10" s="553" t="s">
        <v>476</v>
      </c>
      <c r="AX10" s="554"/>
      <c r="AY10" s="554"/>
      <c r="AZ10" s="554"/>
      <c r="BA10" s="554"/>
      <c r="BB10" s="554"/>
      <c r="BC10" s="554"/>
      <c r="BD10" s="554"/>
      <c r="BE10" s="554"/>
      <c r="BF10" s="542" t="s">
        <v>478</v>
      </c>
      <c r="BG10" s="542"/>
      <c r="BH10" s="542"/>
      <c r="BI10" s="542"/>
      <c r="BJ10" s="542"/>
      <c r="BK10" s="542"/>
      <c r="BL10" s="542"/>
      <c r="BM10" s="542"/>
      <c r="BN10" s="542"/>
      <c r="BO10" s="542"/>
      <c r="BP10" s="542"/>
      <c r="BQ10" s="542"/>
      <c r="BR10" s="542"/>
      <c r="BS10" s="542"/>
      <c r="BT10" s="542"/>
      <c r="BU10" s="542"/>
      <c r="BV10" s="540">
        <v>10000</v>
      </c>
      <c r="BW10" s="540"/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  <c r="CN10" s="540"/>
      <c r="CO10" s="540"/>
      <c r="CP10" s="540"/>
      <c r="CQ10" s="540"/>
      <c r="CR10" s="540"/>
      <c r="CS10" s="540"/>
      <c r="CT10" s="540"/>
      <c r="CU10" s="540"/>
      <c r="CV10" s="540"/>
      <c r="CW10" s="540"/>
      <c r="CX10" s="540"/>
      <c r="CY10" s="540"/>
      <c r="CZ10" s="540"/>
      <c r="DA10" s="540"/>
      <c r="DB10" s="540">
        <v>10000</v>
      </c>
      <c r="DC10" s="540"/>
      <c r="DD10" s="540"/>
      <c r="DE10" s="540"/>
      <c r="DF10" s="540"/>
      <c r="DG10" s="540"/>
      <c r="DH10" s="540"/>
      <c r="DI10" s="540"/>
      <c r="DJ10" s="540"/>
      <c r="DK10" s="540"/>
      <c r="DL10" s="540"/>
      <c r="DM10" s="540"/>
      <c r="DN10" s="540"/>
      <c r="DO10" s="540"/>
      <c r="DP10" s="540"/>
      <c r="DQ10" s="540"/>
      <c r="DR10" s="540"/>
      <c r="DS10" s="540"/>
      <c r="DT10" s="540"/>
      <c r="DU10" s="540"/>
      <c r="DV10" s="540"/>
      <c r="DW10" s="540"/>
      <c r="DX10" s="540"/>
      <c r="DY10" s="540"/>
      <c r="DZ10" s="540"/>
      <c r="EA10" s="540"/>
      <c r="EB10" s="540"/>
      <c r="EC10" s="540"/>
      <c r="ED10" s="540"/>
      <c r="EE10" s="540"/>
      <c r="EF10" s="540"/>
      <c r="EG10" s="540"/>
      <c r="EH10" s="540">
        <v>10000</v>
      </c>
      <c r="EI10" s="540"/>
      <c r="EJ10" s="540"/>
      <c r="EK10" s="540"/>
      <c r="EL10" s="540"/>
      <c r="EM10" s="540"/>
      <c r="EN10" s="540"/>
      <c r="EO10" s="540"/>
      <c r="EP10" s="540"/>
      <c r="EQ10" s="540"/>
      <c r="ER10" s="540"/>
      <c r="ES10" s="540"/>
      <c r="ET10" s="540"/>
      <c r="EU10" s="540"/>
      <c r="EV10" s="540"/>
      <c r="EW10" s="540"/>
      <c r="EX10" s="540"/>
      <c r="EY10" s="540"/>
      <c r="EZ10" s="540"/>
      <c r="FA10" s="540"/>
      <c r="FB10" s="540"/>
      <c r="FC10" s="540"/>
      <c r="FD10" s="540"/>
      <c r="FE10" s="540"/>
      <c r="FF10" s="540"/>
      <c r="FG10" s="540"/>
      <c r="FH10" s="540"/>
      <c r="FI10" s="540"/>
      <c r="FJ10" s="540"/>
      <c r="FK10" s="540"/>
      <c r="FL10" s="540"/>
      <c r="FM10" s="556"/>
    </row>
    <row r="11" spans="1:169" s="429" customFormat="1" ht="12" customHeight="1">
      <c r="A11" s="669" t="s">
        <v>149</v>
      </c>
      <c r="B11" s="670"/>
      <c r="C11" s="670"/>
      <c r="D11" s="670"/>
      <c r="E11" s="670"/>
      <c r="F11" s="670"/>
      <c r="G11" s="670"/>
      <c r="H11" s="670"/>
      <c r="I11" s="670"/>
      <c r="J11" s="670"/>
      <c r="K11" s="670"/>
      <c r="L11" s="670"/>
      <c r="M11" s="671">
        <v>106</v>
      </c>
      <c r="N11" s="672"/>
      <c r="O11" s="673"/>
      <c r="P11" s="542" t="s">
        <v>159</v>
      </c>
      <c r="Q11" s="542"/>
      <c r="R11" s="542"/>
      <c r="S11" s="542"/>
      <c r="T11" s="542"/>
      <c r="U11" s="542"/>
      <c r="V11" s="542"/>
      <c r="W11" s="542"/>
      <c r="X11" s="542"/>
      <c r="Y11" s="542"/>
      <c r="Z11" s="542" t="s">
        <v>269</v>
      </c>
      <c r="AA11" s="542"/>
      <c r="AB11" s="542"/>
      <c r="AC11" s="542"/>
      <c r="AD11" s="542"/>
      <c r="AE11" s="542"/>
      <c r="AF11" s="542"/>
      <c r="AG11" s="542"/>
      <c r="AH11" s="542"/>
      <c r="AI11" s="542"/>
      <c r="AJ11" s="542" t="s">
        <v>401</v>
      </c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2"/>
      <c r="AV11" s="542"/>
      <c r="AW11" s="553" t="s">
        <v>482</v>
      </c>
      <c r="AX11" s="554"/>
      <c r="AY11" s="554"/>
      <c r="AZ11" s="554"/>
      <c r="BA11" s="554"/>
      <c r="BB11" s="554"/>
      <c r="BC11" s="554"/>
      <c r="BD11" s="554"/>
      <c r="BE11" s="554"/>
      <c r="BF11" s="542" t="s">
        <v>483</v>
      </c>
      <c r="BG11" s="542"/>
      <c r="BH11" s="542"/>
      <c r="BI11" s="542"/>
      <c r="BJ11" s="542"/>
      <c r="BK11" s="542"/>
      <c r="BL11" s="542"/>
      <c r="BM11" s="542"/>
      <c r="BN11" s="542"/>
      <c r="BO11" s="542"/>
      <c r="BP11" s="542"/>
      <c r="BQ11" s="542"/>
      <c r="BR11" s="542"/>
      <c r="BS11" s="542"/>
      <c r="BT11" s="542"/>
      <c r="BU11" s="542"/>
      <c r="BV11" s="540">
        <v>360710.24</v>
      </c>
      <c r="BW11" s="540"/>
      <c r="BX11" s="540"/>
      <c r="BY11" s="540"/>
      <c r="BZ11" s="540"/>
      <c r="CA11" s="540"/>
      <c r="CB11" s="540"/>
      <c r="CC11" s="540"/>
      <c r="CD11" s="540"/>
      <c r="CE11" s="540"/>
      <c r="CF11" s="540"/>
      <c r="CG11" s="540"/>
      <c r="CH11" s="540"/>
      <c r="CI11" s="540"/>
      <c r="CJ11" s="540"/>
      <c r="CK11" s="540"/>
      <c r="CL11" s="540"/>
      <c r="CM11" s="540"/>
      <c r="CN11" s="540"/>
      <c r="CO11" s="540"/>
      <c r="CP11" s="540"/>
      <c r="CQ11" s="540"/>
      <c r="CR11" s="540"/>
      <c r="CS11" s="540"/>
      <c r="CT11" s="540"/>
      <c r="CU11" s="540"/>
      <c r="CV11" s="540"/>
      <c r="CW11" s="540"/>
      <c r="CX11" s="540"/>
      <c r="CY11" s="540"/>
      <c r="CZ11" s="540"/>
      <c r="DA11" s="540"/>
      <c r="DB11" s="540">
        <v>360710.24</v>
      </c>
      <c r="DC11" s="540"/>
      <c r="DD11" s="540"/>
      <c r="DE11" s="540"/>
      <c r="DF11" s="540"/>
      <c r="DG11" s="540"/>
      <c r="DH11" s="540"/>
      <c r="DI11" s="540"/>
      <c r="DJ11" s="540"/>
      <c r="DK11" s="540"/>
      <c r="DL11" s="540"/>
      <c r="DM11" s="540"/>
      <c r="DN11" s="540"/>
      <c r="DO11" s="540"/>
      <c r="DP11" s="540"/>
      <c r="DQ11" s="540"/>
      <c r="DR11" s="540"/>
      <c r="DS11" s="540"/>
      <c r="DT11" s="540"/>
      <c r="DU11" s="540"/>
      <c r="DV11" s="540"/>
      <c r="DW11" s="540"/>
      <c r="DX11" s="540"/>
      <c r="DY11" s="540"/>
      <c r="DZ11" s="540"/>
      <c r="EA11" s="540"/>
      <c r="EB11" s="540"/>
      <c r="EC11" s="540"/>
      <c r="ED11" s="540"/>
      <c r="EE11" s="540"/>
      <c r="EF11" s="540"/>
      <c r="EG11" s="540"/>
      <c r="EH11" s="540">
        <v>360710.24</v>
      </c>
      <c r="EI11" s="540"/>
      <c r="EJ11" s="540"/>
      <c r="EK11" s="540"/>
      <c r="EL11" s="540"/>
      <c r="EM11" s="540"/>
      <c r="EN11" s="540"/>
      <c r="EO11" s="540"/>
      <c r="EP11" s="540"/>
      <c r="EQ11" s="540"/>
      <c r="ER11" s="540"/>
      <c r="ES11" s="540"/>
      <c r="ET11" s="540"/>
      <c r="EU11" s="540"/>
      <c r="EV11" s="540"/>
      <c r="EW11" s="540"/>
      <c r="EX11" s="540"/>
      <c r="EY11" s="540"/>
      <c r="EZ11" s="540"/>
      <c r="FA11" s="540"/>
      <c r="FB11" s="540"/>
      <c r="FC11" s="540"/>
      <c r="FD11" s="540"/>
      <c r="FE11" s="540"/>
      <c r="FF11" s="540"/>
      <c r="FG11" s="540"/>
      <c r="FH11" s="540"/>
      <c r="FI11" s="540"/>
      <c r="FJ11" s="540"/>
      <c r="FK11" s="540"/>
      <c r="FL11" s="540"/>
      <c r="FM11" s="556"/>
    </row>
    <row r="12" spans="1:169" s="429" customFormat="1" ht="12" customHeight="1">
      <c r="A12" s="669" t="s">
        <v>150</v>
      </c>
      <c r="B12" s="670"/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1">
        <v>106</v>
      </c>
      <c r="N12" s="672"/>
      <c r="O12" s="673"/>
      <c r="P12" s="542" t="s">
        <v>159</v>
      </c>
      <c r="Q12" s="542"/>
      <c r="R12" s="542"/>
      <c r="S12" s="542"/>
      <c r="T12" s="542"/>
      <c r="U12" s="542"/>
      <c r="V12" s="542"/>
      <c r="W12" s="542"/>
      <c r="X12" s="542"/>
      <c r="Y12" s="542"/>
      <c r="Z12" s="542" t="s">
        <v>269</v>
      </c>
      <c r="AA12" s="542"/>
      <c r="AB12" s="542"/>
      <c r="AC12" s="542"/>
      <c r="AD12" s="542"/>
      <c r="AE12" s="542"/>
      <c r="AF12" s="542"/>
      <c r="AG12" s="542"/>
      <c r="AH12" s="542"/>
      <c r="AI12" s="542"/>
      <c r="AJ12" s="542" t="s">
        <v>401</v>
      </c>
      <c r="AK12" s="542"/>
      <c r="AL12" s="542"/>
      <c r="AM12" s="542"/>
      <c r="AN12" s="542"/>
      <c r="AO12" s="542"/>
      <c r="AP12" s="542"/>
      <c r="AQ12" s="542"/>
      <c r="AR12" s="542"/>
      <c r="AS12" s="542"/>
      <c r="AT12" s="542"/>
      <c r="AU12" s="542"/>
      <c r="AV12" s="542"/>
      <c r="AW12" s="553" t="s">
        <v>484</v>
      </c>
      <c r="AX12" s="554"/>
      <c r="AY12" s="554"/>
      <c r="AZ12" s="554"/>
      <c r="BA12" s="554"/>
      <c r="BB12" s="554"/>
      <c r="BC12" s="554"/>
      <c r="BD12" s="554"/>
      <c r="BE12" s="554"/>
      <c r="BF12" s="542" t="s">
        <v>485</v>
      </c>
      <c r="BG12" s="542"/>
      <c r="BH12" s="542"/>
      <c r="BI12" s="542"/>
      <c r="BJ12" s="542"/>
      <c r="BK12" s="542"/>
      <c r="BL12" s="542"/>
      <c r="BM12" s="542"/>
      <c r="BN12" s="542"/>
      <c r="BO12" s="542"/>
      <c r="BP12" s="542"/>
      <c r="BQ12" s="542"/>
      <c r="BR12" s="542"/>
      <c r="BS12" s="542"/>
      <c r="BT12" s="542"/>
      <c r="BU12" s="542"/>
      <c r="BV12" s="540">
        <v>0</v>
      </c>
      <c r="BW12" s="540"/>
      <c r="BX12" s="540"/>
      <c r="BY12" s="540"/>
      <c r="BZ12" s="540"/>
      <c r="CA12" s="540"/>
      <c r="CB12" s="540"/>
      <c r="CC12" s="540"/>
      <c r="CD12" s="540"/>
      <c r="CE12" s="540"/>
      <c r="CF12" s="540"/>
      <c r="CG12" s="540"/>
      <c r="CH12" s="540"/>
      <c r="CI12" s="540"/>
      <c r="CJ12" s="540"/>
      <c r="CK12" s="540"/>
      <c r="CL12" s="540"/>
      <c r="CM12" s="540"/>
      <c r="CN12" s="540"/>
      <c r="CO12" s="540"/>
      <c r="CP12" s="540"/>
      <c r="CQ12" s="540"/>
      <c r="CR12" s="540"/>
      <c r="CS12" s="540"/>
      <c r="CT12" s="540"/>
      <c r="CU12" s="540"/>
      <c r="CV12" s="540"/>
      <c r="CW12" s="540"/>
      <c r="CX12" s="540"/>
      <c r="CY12" s="540"/>
      <c r="CZ12" s="540"/>
      <c r="DA12" s="540"/>
      <c r="DB12" s="540">
        <v>0</v>
      </c>
      <c r="DC12" s="540"/>
      <c r="DD12" s="540"/>
      <c r="DE12" s="540"/>
      <c r="DF12" s="540"/>
      <c r="DG12" s="540"/>
      <c r="DH12" s="540"/>
      <c r="DI12" s="540"/>
      <c r="DJ12" s="540"/>
      <c r="DK12" s="540"/>
      <c r="DL12" s="540"/>
      <c r="DM12" s="540"/>
      <c r="DN12" s="540"/>
      <c r="DO12" s="540"/>
      <c r="DP12" s="540"/>
      <c r="DQ12" s="540"/>
      <c r="DR12" s="540"/>
      <c r="DS12" s="540"/>
      <c r="DT12" s="540"/>
      <c r="DU12" s="540"/>
      <c r="DV12" s="540"/>
      <c r="DW12" s="540"/>
      <c r="DX12" s="540"/>
      <c r="DY12" s="540"/>
      <c r="DZ12" s="540"/>
      <c r="EA12" s="540"/>
      <c r="EB12" s="540"/>
      <c r="EC12" s="540"/>
      <c r="ED12" s="540"/>
      <c r="EE12" s="540"/>
      <c r="EF12" s="540"/>
      <c r="EG12" s="540"/>
      <c r="EH12" s="540">
        <v>0</v>
      </c>
      <c r="EI12" s="540"/>
      <c r="EJ12" s="540"/>
      <c r="EK12" s="540"/>
      <c r="EL12" s="540"/>
      <c r="EM12" s="540"/>
      <c r="EN12" s="540"/>
      <c r="EO12" s="540"/>
      <c r="EP12" s="540"/>
      <c r="EQ12" s="540"/>
      <c r="ER12" s="540"/>
      <c r="ES12" s="540"/>
      <c r="ET12" s="540"/>
      <c r="EU12" s="540"/>
      <c r="EV12" s="540"/>
      <c r="EW12" s="540"/>
      <c r="EX12" s="540"/>
      <c r="EY12" s="540"/>
      <c r="EZ12" s="540"/>
      <c r="FA12" s="540"/>
      <c r="FB12" s="540"/>
      <c r="FC12" s="540"/>
      <c r="FD12" s="540"/>
      <c r="FE12" s="540"/>
      <c r="FF12" s="540"/>
      <c r="FG12" s="540"/>
      <c r="FH12" s="540"/>
      <c r="FI12" s="540"/>
      <c r="FJ12" s="540"/>
      <c r="FK12" s="540"/>
      <c r="FL12" s="540"/>
      <c r="FM12" s="556"/>
    </row>
    <row r="13" spans="1:169" s="429" customFormat="1" ht="12" customHeight="1">
      <c r="A13" s="669" t="s">
        <v>516</v>
      </c>
      <c r="B13" s="670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1">
        <v>106</v>
      </c>
      <c r="N13" s="672"/>
      <c r="O13" s="673"/>
      <c r="P13" s="542" t="s">
        <v>159</v>
      </c>
      <c r="Q13" s="542"/>
      <c r="R13" s="542"/>
      <c r="S13" s="542"/>
      <c r="T13" s="542"/>
      <c r="U13" s="542"/>
      <c r="V13" s="542"/>
      <c r="W13" s="542"/>
      <c r="X13" s="542"/>
      <c r="Y13" s="542"/>
      <c r="Z13" s="542" t="s">
        <v>269</v>
      </c>
      <c r="AA13" s="542"/>
      <c r="AB13" s="542"/>
      <c r="AC13" s="542"/>
      <c r="AD13" s="542"/>
      <c r="AE13" s="542"/>
      <c r="AF13" s="542"/>
      <c r="AG13" s="542"/>
      <c r="AH13" s="542"/>
      <c r="AI13" s="542"/>
      <c r="AJ13" s="542" t="s">
        <v>401</v>
      </c>
      <c r="AK13" s="542"/>
      <c r="AL13" s="542"/>
      <c r="AM13" s="542"/>
      <c r="AN13" s="542"/>
      <c r="AO13" s="542"/>
      <c r="AP13" s="542"/>
      <c r="AQ13" s="542"/>
      <c r="AR13" s="542"/>
      <c r="AS13" s="542"/>
      <c r="AT13" s="542"/>
      <c r="AU13" s="542"/>
      <c r="AV13" s="542"/>
      <c r="AW13" s="553" t="s">
        <v>484</v>
      </c>
      <c r="AX13" s="554"/>
      <c r="AY13" s="554"/>
      <c r="AZ13" s="554"/>
      <c r="BA13" s="554"/>
      <c r="BB13" s="554"/>
      <c r="BC13" s="554"/>
      <c r="BD13" s="554"/>
      <c r="BE13" s="554"/>
      <c r="BF13" s="542" t="s">
        <v>481</v>
      </c>
      <c r="BG13" s="542"/>
      <c r="BH13" s="542"/>
      <c r="BI13" s="542"/>
      <c r="BJ13" s="542"/>
      <c r="BK13" s="542"/>
      <c r="BL13" s="542"/>
      <c r="BM13" s="542"/>
      <c r="BN13" s="542"/>
      <c r="BO13" s="542"/>
      <c r="BP13" s="542"/>
      <c r="BQ13" s="542"/>
      <c r="BR13" s="542"/>
      <c r="BS13" s="542"/>
      <c r="BT13" s="542"/>
      <c r="BU13" s="542"/>
      <c r="BV13" s="540">
        <v>0</v>
      </c>
      <c r="BW13" s="540"/>
      <c r="BX13" s="540"/>
      <c r="BY13" s="540"/>
      <c r="BZ13" s="540"/>
      <c r="CA13" s="540"/>
      <c r="CB13" s="540"/>
      <c r="CC13" s="540"/>
      <c r="CD13" s="540"/>
      <c r="CE13" s="540"/>
      <c r="CF13" s="540"/>
      <c r="CG13" s="540"/>
      <c r="CH13" s="540"/>
      <c r="CI13" s="540"/>
      <c r="CJ13" s="540"/>
      <c r="CK13" s="540"/>
      <c r="CL13" s="540"/>
      <c r="CM13" s="540"/>
      <c r="CN13" s="540"/>
      <c r="CO13" s="540"/>
      <c r="CP13" s="540"/>
      <c r="CQ13" s="540"/>
      <c r="CR13" s="540"/>
      <c r="CS13" s="540"/>
      <c r="CT13" s="540"/>
      <c r="CU13" s="540"/>
      <c r="CV13" s="540"/>
      <c r="CW13" s="540"/>
      <c r="CX13" s="540"/>
      <c r="CY13" s="540"/>
      <c r="CZ13" s="540"/>
      <c r="DA13" s="540"/>
      <c r="DB13" s="540">
        <v>0</v>
      </c>
      <c r="DC13" s="540"/>
      <c r="DD13" s="540"/>
      <c r="DE13" s="540"/>
      <c r="DF13" s="540"/>
      <c r="DG13" s="540"/>
      <c r="DH13" s="540"/>
      <c r="DI13" s="540"/>
      <c r="DJ13" s="540"/>
      <c r="DK13" s="540"/>
      <c r="DL13" s="540"/>
      <c r="DM13" s="540"/>
      <c r="DN13" s="540"/>
      <c r="DO13" s="540"/>
      <c r="DP13" s="540"/>
      <c r="DQ13" s="540"/>
      <c r="DR13" s="540"/>
      <c r="DS13" s="540"/>
      <c r="DT13" s="540"/>
      <c r="DU13" s="540"/>
      <c r="DV13" s="540"/>
      <c r="DW13" s="540"/>
      <c r="DX13" s="540"/>
      <c r="DY13" s="540"/>
      <c r="DZ13" s="540"/>
      <c r="EA13" s="540"/>
      <c r="EB13" s="540"/>
      <c r="EC13" s="540"/>
      <c r="ED13" s="540"/>
      <c r="EE13" s="540"/>
      <c r="EF13" s="540"/>
      <c r="EG13" s="540"/>
      <c r="EH13" s="540">
        <v>0</v>
      </c>
      <c r="EI13" s="540"/>
      <c r="EJ13" s="540"/>
      <c r="EK13" s="540"/>
      <c r="EL13" s="540"/>
      <c r="EM13" s="540"/>
      <c r="EN13" s="540"/>
      <c r="EO13" s="540"/>
      <c r="EP13" s="540"/>
      <c r="EQ13" s="540"/>
      <c r="ER13" s="540"/>
      <c r="ES13" s="540"/>
      <c r="ET13" s="540"/>
      <c r="EU13" s="540"/>
      <c r="EV13" s="540"/>
      <c r="EW13" s="540"/>
      <c r="EX13" s="540"/>
      <c r="EY13" s="540"/>
      <c r="EZ13" s="540"/>
      <c r="FA13" s="540"/>
      <c r="FB13" s="540"/>
      <c r="FC13" s="540"/>
      <c r="FD13" s="540"/>
      <c r="FE13" s="540"/>
      <c r="FF13" s="540"/>
      <c r="FG13" s="540"/>
      <c r="FH13" s="540"/>
      <c r="FI13" s="540"/>
      <c r="FJ13" s="540"/>
      <c r="FK13" s="540"/>
      <c r="FL13" s="540"/>
      <c r="FM13" s="556"/>
    </row>
    <row r="14" spans="1:169" s="429" customFormat="1" ht="12" customHeight="1">
      <c r="A14" s="669" t="s">
        <v>524</v>
      </c>
      <c r="B14" s="670"/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671">
        <v>106</v>
      </c>
      <c r="N14" s="672"/>
      <c r="O14" s="673"/>
      <c r="P14" s="542" t="s">
        <v>159</v>
      </c>
      <c r="Q14" s="542"/>
      <c r="R14" s="542"/>
      <c r="S14" s="542"/>
      <c r="T14" s="542"/>
      <c r="U14" s="542"/>
      <c r="V14" s="542"/>
      <c r="W14" s="542"/>
      <c r="X14" s="542"/>
      <c r="Y14" s="542"/>
      <c r="Z14" s="542" t="s">
        <v>269</v>
      </c>
      <c r="AA14" s="542"/>
      <c r="AB14" s="542"/>
      <c r="AC14" s="542"/>
      <c r="AD14" s="542"/>
      <c r="AE14" s="542"/>
      <c r="AF14" s="542"/>
      <c r="AG14" s="542"/>
      <c r="AH14" s="542"/>
      <c r="AI14" s="542"/>
      <c r="AJ14" s="542" t="s">
        <v>401</v>
      </c>
      <c r="AK14" s="542"/>
      <c r="AL14" s="542"/>
      <c r="AM14" s="542"/>
      <c r="AN14" s="542"/>
      <c r="AO14" s="542"/>
      <c r="AP14" s="542"/>
      <c r="AQ14" s="542"/>
      <c r="AR14" s="542"/>
      <c r="AS14" s="542"/>
      <c r="AT14" s="542"/>
      <c r="AU14" s="542"/>
      <c r="AV14" s="542"/>
      <c r="AW14" s="553" t="s">
        <v>484</v>
      </c>
      <c r="AX14" s="554"/>
      <c r="AY14" s="554"/>
      <c r="AZ14" s="554"/>
      <c r="BA14" s="554"/>
      <c r="BB14" s="554"/>
      <c r="BC14" s="554"/>
      <c r="BD14" s="554"/>
      <c r="BE14" s="554"/>
      <c r="BF14" s="542" t="s">
        <v>494</v>
      </c>
      <c r="BG14" s="542"/>
      <c r="BH14" s="542"/>
      <c r="BI14" s="542"/>
      <c r="BJ14" s="542"/>
      <c r="BK14" s="542"/>
      <c r="BL14" s="542"/>
      <c r="BM14" s="542"/>
      <c r="BN14" s="542"/>
      <c r="BO14" s="542"/>
      <c r="BP14" s="542"/>
      <c r="BQ14" s="542"/>
      <c r="BR14" s="542"/>
      <c r="BS14" s="542"/>
      <c r="BT14" s="542"/>
      <c r="BU14" s="542"/>
      <c r="BV14" s="540">
        <v>5115</v>
      </c>
      <c r="BW14" s="540"/>
      <c r="BX14" s="540"/>
      <c r="BY14" s="540"/>
      <c r="BZ14" s="540"/>
      <c r="CA14" s="540"/>
      <c r="CB14" s="540"/>
      <c r="CC14" s="540"/>
      <c r="CD14" s="540"/>
      <c r="CE14" s="540"/>
      <c r="CF14" s="540"/>
      <c r="CG14" s="540"/>
      <c r="CH14" s="540"/>
      <c r="CI14" s="540"/>
      <c r="CJ14" s="540"/>
      <c r="CK14" s="540"/>
      <c r="CL14" s="540"/>
      <c r="CM14" s="540"/>
      <c r="CN14" s="540"/>
      <c r="CO14" s="540"/>
      <c r="CP14" s="540"/>
      <c r="CQ14" s="540"/>
      <c r="CR14" s="540"/>
      <c r="CS14" s="540"/>
      <c r="CT14" s="540"/>
      <c r="CU14" s="540"/>
      <c r="CV14" s="540"/>
      <c r="CW14" s="540"/>
      <c r="CX14" s="540"/>
      <c r="CY14" s="540"/>
      <c r="CZ14" s="540"/>
      <c r="DA14" s="540"/>
      <c r="DB14" s="540">
        <v>5115</v>
      </c>
      <c r="DC14" s="540"/>
      <c r="DD14" s="540"/>
      <c r="DE14" s="540"/>
      <c r="DF14" s="540"/>
      <c r="DG14" s="540"/>
      <c r="DH14" s="540"/>
      <c r="DI14" s="540"/>
      <c r="DJ14" s="540"/>
      <c r="DK14" s="540"/>
      <c r="DL14" s="540"/>
      <c r="DM14" s="540"/>
      <c r="DN14" s="540"/>
      <c r="DO14" s="540"/>
      <c r="DP14" s="540"/>
      <c r="DQ14" s="540"/>
      <c r="DR14" s="540"/>
      <c r="DS14" s="540"/>
      <c r="DT14" s="540"/>
      <c r="DU14" s="540"/>
      <c r="DV14" s="540"/>
      <c r="DW14" s="540"/>
      <c r="DX14" s="540"/>
      <c r="DY14" s="540"/>
      <c r="DZ14" s="540"/>
      <c r="EA14" s="540"/>
      <c r="EB14" s="540"/>
      <c r="EC14" s="540"/>
      <c r="ED14" s="540"/>
      <c r="EE14" s="540"/>
      <c r="EF14" s="540"/>
      <c r="EG14" s="540"/>
      <c r="EH14" s="540">
        <v>5115</v>
      </c>
      <c r="EI14" s="540"/>
      <c r="EJ14" s="540"/>
      <c r="EK14" s="540"/>
      <c r="EL14" s="540"/>
      <c r="EM14" s="540"/>
      <c r="EN14" s="540"/>
      <c r="EO14" s="540"/>
      <c r="EP14" s="540"/>
      <c r="EQ14" s="540"/>
      <c r="ER14" s="540"/>
      <c r="ES14" s="540"/>
      <c r="ET14" s="540"/>
      <c r="EU14" s="540"/>
      <c r="EV14" s="540"/>
      <c r="EW14" s="540"/>
      <c r="EX14" s="540"/>
      <c r="EY14" s="540"/>
      <c r="EZ14" s="540"/>
      <c r="FA14" s="540"/>
      <c r="FB14" s="540"/>
      <c r="FC14" s="540"/>
      <c r="FD14" s="540"/>
      <c r="FE14" s="540"/>
      <c r="FF14" s="540"/>
      <c r="FG14" s="540"/>
      <c r="FH14" s="540"/>
      <c r="FI14" s="540"/>
      <c r="FJ14" s="540"/>
      <c r="FK14" s="540"/>
      <c r="FL14" s="540"/>
      <c r="FM14" s="556"/>
    </row>
    <row r="15" spans="1:169" s="429" customFormat="1" ht="12.75" customHeight="1">
      <c r="A15" s="669" t="s">
        <v>525</v>
      </c>
      <c r="B15" s="670"/>
      <c r="C15" s="670"/>
      <c r="D15" s="670"/>
      <c r="E15" s="670"/>
      <c r="F15" s="670"/>
      <c r="G15" s="670"/>
      <c r="H15" s="670"/>
      <c r="I15" s="670"/>
      <c r="J15" s="670"/>
      <c r="K15" s="670"/>
      <c r="L15" s="670"/>
      <c r="M15" s="671">
        <v>106</v>
      </c>
      <c r="N15" s="672"/>
      <c r="O15" s="673"/>
      <c r="P15" s="542" t="s">
        <v>159</v>
      </c>
      <c r="Q15" s="542"/>
      <c r="R15" s="542"/>
      <c r="S15" s="542"/>
      <c r="T15" s="542"/>
      <c r="U15" s="542"/>
      <c r="V15" s="542"/>
      <c r="W15" s="542"/>
      <c r="X15" s="542"/>
      <c r="Y15" s="542"/>
      <c r="Z15" s="542" t="s">
        <v>269</v>
      </c>
      <c r="AA15" s="542"/>
      <c r="AB15" s="542"/>
      <c r="AC15" s="542"/>
      <c r="AD15" s="542"/>
      <c r="AE15" s="542"/>
      <c r="AF15" s="542"/>
      <c r="AG15" s="542"/>
      <c r="AH15" s="542"/>
      <c r="AI15" s="542"/>
      <c r="AJ15" s="542" t="s">
        <v>401</v>
      </c>
      <c r="AK15" s="542"/>
      <c r="AL15" s="542"/>
      <c r="AM15" s="542"/>
      <c r="AN15" s="542"/>
      <c r="AO15" s="542"/>
      <c r="AP15" s="542"/>
      <c r="AQ15" s="542"/>
      <c r="AR15" s="542"/>
      <c r="AS15" s="542"/>
      <c r="AT15" s="542"/>
      <c r="AU15" s="542"/>
      <c r="AV15" s="542"/>
      <c r="AW15" s="553" t="s">
        <v>484</v>
      </c>
      <c r="AX15" s="554"/>
      <c r="AY15" s="554"/>
      <c r="AZ15" s="554"/>
      <c r="BA15" s="554"/>
      <c r="BB15" s="554"/>
      <c r="BC15" s="554"/>
      <c r="BD15" s="554"/>
      <c r="BE15" s="554"/>
      <c r="BF15" s="542" t="s">
        <v>495</v>
      </c>
      <c r="BG15" s="542"/>
      <c r="BH15" s="542"/>
      <c r="BI15" s="542"/>
      <c r="BJ15" s="542"/>
      <c r="BK15" s="542"/>
      <c r="BL15" s="542"/>
      <c r="BM15" s="542"/>
      <c r="BN15" s="542"/>
      <c r="BO15" s="542"/>
      <c r="BP15" s="542"/>
      <c r="BQ15" s="542"/>
      <c r="BR15" s="542"/>
      <c r="BS15" s="542"/>
      <c r="BT15" s="542"/>
      <c r="BU15" s="542"/>
      <c r="BV15" s="540">
        <v>0</v>
      </c>
      <c r="BW15" s="540"/>
      <c r="BX15" s="540"/>
      <c r="BY15" s="540"/>
      <c r="BZ15" s="540"/>
      <c r="CA15" s="540"/>
      <c r="CB15" s="540"/>
      <c r="CC15" s="540"/>
      <c r="CD15" s="540"/>
      <c r="CE15" s="540"/>
      <c r="CF15" s="540"/>
      <c r="CG15" s="540"/>
      <c r="CH15" s="540"/>
      <c r="CI15" s="540"/>
      <c r="CJ15" s="540"/>
      <c r="CK15" s="540"/>
      <c r="CL15" s="540"/>
      <c r="CM15" s="540"/>
      <c r="CN15" s="540"/>
      <c r="CO15" s="540"/>
      <c r="CP15" s="540"/>
      <c r="CQ15" s="540"/>
      <c r="CR15" s="540"/>
      <c r="CS15" s="540"/>
      <c r="CT15" s="540"/>
      <c r="CU15" s="540"/>
      <c r="CV15" s="540"/>
      <c r="CW15" s="540"/>
      <c r="CX15" s="540"/>
      <c r="CY15" s="540"/>
      <c r="CZ15" s="540"/>
      <c r="DA15" s="540"/>
      <c r="DB15" s="540">
        <v>0</v>
      </c>
      <c r="DC15" s="540"/>
      <c r="DD15" s="540"/>
      <c r="DE15" s="540"/>
      <c r="DF15" s="540"/>
      <c r="DG15" s="540"/>
      <c r="DH15" s="540"/>
      <c r="DI15" s="540"/>
      <c r="DJ15" s="540"/>
      <c r="DK15" s="540"/>
      <c r="DL15" s="540"/>
      <c r="DM15" s="540"/>
      <c r="DN15" s="540"/>
      <c r="DO15" s="540"/>
      <c r="DP15" s="540"/>
      <c r="DQ15" s="540"/>
      <c r="DR15" s="540"/>
      <c r="DS15" s="540"/>
      <c r="DT15" s="540"/>
      <c r="DU15" s="540"/>
      <c r="DV15" s="540"/>
      <c r="DW15" s="540"/>
      <c r="DX15" s="540"/>
      <c r="DY15" s="540"/>
      <c r="DZ15" s="540"/>
      <c r="EA15" s="540"/>
      <c r="EB15" s="540"/>
      <c r="EC15" s="540"/>
      <c r="ED15" s="540"/>
      <c r="EE15" s="540"/>
      <c r="EF15" s="540"/>
      <c r="EG15" s="540"/>
      <c r="EH15" s="540">
        <v>0</v>
      </c>
      <c r="EI15" s="540"/>
      <c r="EJ15" s="540"/>
      <c r="EK15" s="540"/>
      <c r="EL15" s="540"/>
      <c r="EM15" s="540"/>
      <c r="EN15" s="540"/>
      <c r="EO15" s="540"/>
      <c r="EP15" s="540"/>
      <c r="EQ15" s="540"/>
      <c r="ER15" s="540"/>
      <c r="ES15" s="540"/>
      <c r="ET15" s="540"/>
      <c r="EU15" s="540"/>
      <c r="EV15" s="540"/>
      <c r="EW15" s="540"/>
      <c r="EX15" s="540"/>
      <c r="EY15" s="540"/>
      <c r="EZ15" s="540"/>
      <c r="FA15" s="540"/>
      <c r="FB15" s="540"/>
      <c r="FC15" s="540"/>
      <c r="FD15" s="540"/>
      <c r="FE15" s="540"/>
      <c r="FF15" s="540"/>
      <c r="FG15" s="540"/>
      <c r="FH15" s="540"/>
      <c r="FI15" s="540"/>
      <c r="FJ15" s="540"/>
      <c r="FK15" s="540"/>
      <c r="FL15" s="540"/>
      <c r="FM15" s="556"/>
    </row>
    <row r="16" spans="1:169" s="429" customFormat="1" ht="12.75" customHeight="1" thickBot="1">
      <c r="A16" s="669" t="s">
        <v>528</v>
      </c>
      <c r="B16" s="670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701">
        <v>106</v>
      </c>
      <c r="N16" s="702"/>
      <c r="O16" s="703"/>
      <c r="P16" s="676" t="s">
        <v>159</v>
      </c>
      <c r="Q16" s="559"/>
      <c r="R16" s="559"/>
      <c r="S16" s="559"/>
      <c r="T16" s="559"/>
      <c r="U16" s="559"/>
      <c r="V16" s="559"/>
      <c r="W16" s="559"/>
      <c r="X16" s="559"/>
      <c r="Y16" s="560"/>
      <c r="Z16" s="542" t="s">
        <v>269</v>
      </c>
      <c r="AA16" s="542"/>
      <c r="AB16" s="542"/>
      <c r="AC16" s="542"/>
      <c r="AD16" s="542"/>
      <c r="AE16" s="542"/>
      <c r="AF16" s="542"/>
      <c r="AG16" s="542"/>
      <c r="AH16" s="542"/>
      <c r="AI16" s="542"/>
      <c r="AJ16" s="542" t="s">
        <v>401</v>
      </c>
      <c r="AK16" s="542"/>
      <c r="AL16" s="542"/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53" t="s">
        <v>484</v>
      </c>
      <c r="AX16" s="554"/>
      <c r="AY16" s="554"/>
      <c r="AZ16" s="554"/>
      <c r="BA16" s="554"/>
      <c r="BB16" s="554"/>
      <c r="BC16" s="554"/>
      <c r="BD16" s="554"/>
      <c r="BE16" s="554"/>
      <c r="BF16" s="542" t="s">
        <v>499</v>
      </c>
      <c r="BG16" s="542"/>
      <c r="BH16" s="542"/>
      <c r="BI16" s="542"/>
      <c r="BJ16" s="542"/>
      <c r="BK16" s="542"/>
      <c r="BL16" s="542"/>
      <c r="BM16" s="542"/>
      <c r="BN16" s="542"/>
      <c r="BO16" s="542"/>
      <c r="BP16" s="542"/>
      <c r="BQ16" s="542"/>
      <c r="BR16" s="542"/>
      <c r="BS16" s="542"/>
      <c r="BT16" s="542"/>
      <c r="BU16" s="542"/>
      <c r="BV16" s="540">
        <v>0</v>
      </c>
      <c r="BW16" s="540"/>
      <c r="BX16" s="540"/>
      <c r="BY16" s="540"/>
      <c r="BZ16" s="540"/>
      <c r="CA16" s="540"/>
      <c r="CB16" s="540"/>
      <c r="CC16" s="540"/>
      <c r="CD16" s="540"/>
      <c r="CE16" s="540"/>
      <c r="CF16" s="540"/>
      <c r="CG16" s="540"/>
      <c r="CH16" s="540"/>
      <c r="CI16" s="540"/>
      <c r="CJ16" s="540"/>
      <c r="CK16" s="540"/>
      <c r="CL16" s="540"/>
      <c r="CM16" s="540"/>
      <c r="CN16" s="540"/>
      <c r="CO16" s="540"/>
      <c r="CP16" s="540"/>
      <c r="CQ16" s="540"/>
      <c r="CR16" s="540"/>
      <c r="CS16" s="540"/>
      <c r="CT16" s="540"/>
      <c r="CU16" s="540"/>
      <c r="CV16" s="540"/>
      <c r="CW16" s="540"/>
      <c r="CX16" s="540"/>
      <c r="CY16" s="540"/>
      <c r="CZ16" s="540"/>
      <c r="DA16" s="540"/>
      <c r="DB16" s="540">
        <v>0</v>
      </c>
      <c r="DC16" s="540"/>
      <c r="DD16" s="540"/>
      <c r="DE16" s="540"/>
      <c r="DF16" s="540"/>
      <c r="DG16" s="540"/>
      <c r="DH16" s="540"/>
      <c r="DI16" s="540"/>
      <c r="DJ16" s="540"/>
      <c r="DK16" s="540"/>
      <c r="DL16" s="540"/>
      <c r="DM16" s="540"/>
      <c r="DN16" s="540"/>
      <c r="DO16" s="540"/>
      <c r="DP16" s="540"/>
      <c r="DQ16" s="540"/>
      <c r="DR16" s="540"/>
      <c r="DS16" s="540"/>
      <c r="DT16" s="540"/>
      <c r="DU16" s="540"/>
      <c r="DV16" s="540"/>
      <c r="DW16" s="540"/>
      <c r="DX16" s="540"/>
      <c r="DY16" s="540"/>
      <c r="DZ16" s="540"/>
      <c r="EA16" s="540"/>
      <c r="EB16" s="540"/>
      <c r="EC16" s="540"/>
      <c r="ED16" s="540"/>
      <c r="EE16" s="540"/>
      <c r="EF16" s="540"/>
      <c r="EG16" s="540"/>
      <c r="EH16" s="540">
        <v>0</v>
      </c>
      <c r="EI16" s="540"/>
      <c r="EJ16" s="540"/>
      <c r="EK16" s="540"/>
      <c r="EL16" s="540"/>
      <c r="EM16" s="540"/>
      <c r="EN16" s="540"/>
      <c r="EO16" s="540"/>
      <c r="EP16" s="540"/>
      <c r="EQ16" s="540"/>
      <c r="ER16" s="540"/>
      <c r="ES16" s="540"/>
      <c r="ET16" s="540"/>
      <c r="EU16" s="540"/>
      <c r="EV16" s="540"/>
      <c r="EW16" s="540"/>
      <c r="EX16" s="540"/>
      <c r="EY16" s="540"/>
      <c r="EZ16" s="540"/>
      <c r="FA16" s="540"/>
      <c r="FB16" s="540"/>
      <c r="FC16" s="540"/>
      <c r="FD16" s="540"/>
      <c r="FE16" s="540"/>
      <c r="FF16" s="540"/>
      <c r="FG16" s="540"/>
      <c r="FH16" s="540"/>
      <c r="FI16" s="540"/>
      <c r="FJ16" s="540"/>
      <c r="FK16" s="540"/>
      <c r="FL16" s="540"/>
      <c r="FM16" s="556"/>
    </row>
    <row r="17" spans="1:169" s="429" customFormat="1" ht="11.25">
      <c r="A17" s="669"/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97"/>
      <c r="M17" s="746"/>
      <c r="N17" s="705"/>
      <c r="O17" s="706"/>
      <c r="P17" s="674" t="s">
        <v>505</v>
      </c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555"/>
      <c r="AK17" s="555"/>
      <c r="AL17" s="555"/>
      <c r="AM17" s="555"/>
      <c r="AN17" s="555"/>
      <c r="AO17" s="555"/>
      <c r="AP17" s="555"/>
      <c r="AQ17" s="555"/>
      <c r="AR17" s="555"/>
      <c r="AS17" s="555"/>
      <c r="AT17" s="555"/>
      <c r="AU17" s="555"/>
      <c r="AV17" s="555"/>
      <c r="AW17" s="555"/>
      <c r="AX17" s="555"/>
      <c r="AY17" s="555"/>
      <c r="AZ17" s="555"/>
      <c r="BA17" s="555"/>
      <c r="BB17" s="555"/>
      <c r="BC17" s="555"/>
      <c r="BD17" s="555"/>
      <c r="BE17" s="555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2"/>
      <c r="BS17" s="542"/>
      <c r="BT17" s="542"/>
      <c r="BU17" s="542"/>
      <c r="BV17" s="551">
        <f>SUM(BV9:CG16)</f>
        <v>1560230</v>
      </c>
      <c r="BW17" s="551"/>
      <c r="BX17" s="551"/>
      <c r="BY17" s="551"/>
      <c r="BZ17" s="551"/>
      <c r="CA17" s="551"/>
      <c r="CB17" s="551"/>
      <c r="CC17" s="551"/>
      <c r="CD17" s="551"/>
      <c r="CE17" s="551"/>
      <c r="CF17" s="551"/>
      <c r="CG17" s="551"/>
      <c r="CH17" s="551" t="s">
        <v>506</v>
      </c>
      <c r="CI17" s="551"/>
      <c r="CJ17" s="551"/>
      <c r="CK17" s="551"/>
      <c r="CL17" s="551"/>
      <c r="CM17" s="551"/>
      <c r="CN17" s="551"/>
      <c r="CO17" s="551"/>
      <c r="CP17" s="551"/>
      <c r="CQ17" s="551"/>
      <c r="CR17" s="551" t="s">
        <v>506</v>
      </c>
      <c r="CS17" s="551"/>
      <c r="CT17" s="551"/>
      <c r="CU17" s="551"/>
      <c r="CV17" s="551"/>
      <c r="CW17" s="551"/>
      <c r="CX17" s="551"/>
      <c r="CY17" s="551"/>
      <c r="CZ17" s="551"/>
      <c r="DA17" s="551"/>
      <c r="DB17" s="551">
        <f>SUM(DB9:DM16)</f>
        <v>1560230</v>
      </c>
      <c r="DC17" s="551"/>
      <c r="DD17" s="551"/>
      <c r="DE17" s="551"/>
      <c r="DF17" s="551"/>
      <c r="DG17" s="551"/>
      <c r="DH17" s="551"/>
      <c r="DI17" s="551"/>
      <c r="DJ17" s="551"/>
      <c r="DK17" s="551"/>
      <c r="DL17" s="551"/>
      <c r="DM17" s="551"/>
      <c r="DN17" s="551" t="s">
        <v>506</v>
      </c>
      <c r="DO17" s="551"/>
      <c r="DP17" s="551"/>
      <c r="DQ17" s="551"/>
      <c r="DR17" s="551"/>
      <c r="DS17" s="551"/>
      <c r="DT17" s="551"/>
      <c r="DU17" s="551"/>
      <c r="DV17" s="551"/>
      <c r="DW17" s="551"/>
      <c r="DX17" s="551" t="s">
        <v>506</v>
      </c>
      <c r="DY17" s="551"/>
      <c r="DZ17" s="551"/>
      <c r="EA17" s="551"/>
      <c r="EB17" s="551"/>
      <c r="EC17" s="551"/>
      <c r="ED17" s="551"/>
      <c r="EE17" s="551"/>
      <c r="EF17" s="551"/>
      <c r="EG17" s="551"/>
      <c r="EH17" s="551">
        <f>SUM(EH9:ES16)</f>
        <v>1560230</v>
      </c>
      <c r="EI17" s="551"/>
      <c r="EJ17" s="551"/>
      <c r="EK17" s="551"/>
      <c r="EL17" s="551"/>
      <c r="EM17" s="551"/>
      <c r="EN17" s="551"/>
      <c r="EO17" s="551"/>
      <c r="EP17" s="551"/>
      <c r="EQ17" s="551"/>
      <c r="ER17" s="551"/>
      <c r="ES17" s="551"/>
      <c r="ET17" s="551" t="s">
        <v>506</v>
      </c>
      <c r="EU17" s="551"/>
      <c r="EV17" s="551"/>
      <c r="EW17" s="551"/>
      <c r="EX17" s="551"/>
      <c r="EY17" s="551"/>
      <c r="EZ17" s="551"/>
      <c r="FA17" s="551"/>
      <c r="FB17" s="551"/>
      <c r="FC17" s="551"/>
      <c r="FD17" s="551" t="s">
        <v>506</v>
      </c>
      <c r="FE17" s="551"/>
      <c r="FF17" s="551"/>
      <c r="FG17" s="551"/>
      <c r="FH17" s="551"/>
      <c r="FI17" s="551"/>
      <c r="FJ17" s="551"/>
      <c r="FK17" s="551"/>
      <c r="FL17" s="551"/>
      <c r="FM17" s="552"/>
    </row>
    <row r="18" spans="1:169" s="429" customFormat="1" ht="12" customHeight="1">
      <c r="A18" s="669" t="s">
        <v>524</v>
      </c>
      <c r="B18" s="670"/>
      <c r="C18" s="670"/>
      <c r="D18" s="670"/>
      <c r="E18" s="670"/>
      <c r="F18" s="670"/>
      <c r="G18" s="670"/>
      <c r="H18" s="670"/>
      <c r="I18" s="670"/>
      <c r="J18" s="670"/>
      <c r="K18" s="670"/>
      <c r="L18" s="670"/>
      <c r="M18" s="671">
        <v>106</v>
      </c>
      <c r="N18" s="672"/>
      <c r="O18" s="673"/>
      <c r="P18" s="542" t="s">
        <v>159</v>
      </c>
      <c r="Q18" s="542"/>
      <c r="R18" s="542"/>
      <c r="S18" s="542"/>
      <c r="T18" s="542"/>
      <c r="U18" s="542"/>
      <c r="V18" s="542"/>
      <c r="W18" s="542"/>
      <c r="X18" s="542"/>
      <c r="Y18" s="542"/>
      <c r="Z18" s="542" t="s">
        <v>269</v>
      </c>
      <c r="AA18" s="542"/>
      <c r="AB18" s="542"/>
      <c r="AC18" s="542"/>
      <c r="AD18" s="542"/>
      <c r="AE18" s="542"/>
      <c r="AF18" s="542"/>
      <c r="AG18" s="542"/>
      <c r="AH18" s="542"/>
      <c r="AI18" s="542"/>
      <c r="AJ18" s="542" t="s">
        <v>402</v>
      </c>
      <c r="AK18" s="542"/>
      <c r="AL18" s="542"/>
      <c r="AM18" s="542"/>
      <c r="AN18" s="542"/>
      <c r="AO18" s="542"/>
      <c r="AP18" s="542"/>
      <c r="AQ18" s="542"/>
      <c r="AR18" s="542"/>
      <c r="AS18" s="542"/>
      <c r="AT18" s="542"/>
      <c r="AU18" s="542"/>
      <c r="AV18" s="542"/>
      <c r="AW18" s="553" t="s">
        <v>484</v>
      </c>
      <c r="AX18" s="554"/>
      <c r="AY18" s="554"/>
      <c r="AZ18" s="554"/>
      <c r="BA18" s="554"/>
      <c r="BB18" s="554"/>
      <c r="BC18" s="554"/>
      <c r="BD18" s="554"/>
      <c r="BE18" s="554"/>
      <c r="BF18" s="542" t="s">
        <v>494</v>
      </c>
      <c r="BG18" s="542"/>
      <c r="BH18" s="542"/>
      <c r="BI18" s="542"/>
      <c r="BJ18" s="542"/>
      <c r="BK18" s="542"/>
      <c r="BL18" s="542"/>
      <c r="BM18" s="542"/>
      <c r="BN18" s="542"/>
      <c r="BO18" s="542"/>
      <c r="BP18" s="542"/>
      <c r="BQ18" s="542"/>
      <c r="BR18" s="542"/>
      <c r="BS18" s="542"/>
      <c r="BT18" s="542"/>
      <c r="BU18" s="542"/>
      <c r="BV18" s="540">
        <v>0</v>
      </c>
      <c r="BW18" s="540"/>
      <c r="BX18" s="540"/>
      <c r="BY18" s="540"/>
      <c r="BZ18" s="540"/>
      <c r="CA18" s="540"/>
      <c r="CB18" s="540"/>
      <c r="CC18" s="540"/>
      <c r="CD18" s="540"/>
      <c r="CE18" s="540"/>
      <c r="CF18" s="540"/>
      <c r="CG18" s="540"/>
      <c r="CH18" s="540"/>
      <c r="CI18" s="540"/>
      <c r="CJ18" s="540"/>
      <c r="CK18" s="540"/>
      <c r="CL18" s="540"/>
      <c r="CM18" s="540"/>
      <c r="CN18" s="540"/>
      <c r="CO18" s="540"/>
      <c r="CP18" s="540"/>
      <c r="CQ18" s="540"/>
      <c r="CR18" s="540"/>
      <c r="CS18" s="540"/>
      <c r="CT18" s="540"/>
      <c r="CU18" s="540"/>
      <c r="CV18" s="540"/>
      <c r="CW18" s="540"/>
      <c r="CX18" s="540"/>
      <c r="CY18" s="540"/>
      <c r="CZ18" s="540"/>
      <c r="DA18" s="540"/>
      <c r="DB18" s="540"/>
      <c r="DC18" s="540"/>
      <c r="DD18" s="540"/>
      <c r="DE18" s="540"/>
      <c r="DF18" s="540"/>
      <c r="DG18" s="540"/>
      <c r="DH18" s="540"/>
      <c r="DI18" s="540"/>
      <c r="DJ18" s="540"/>
      <c r="DK18" s="540"/>
      <c r="DL18" s="540"/>
      <c r="DM18" s="540"/>
      <c r="DN18" s="540"/>
      <c r="DO18" s="540"/>
      <c r="DP18" s="540"/>
      <c r="DQ18" s="540"/>
      <c r="DR18" s="540"/>
      <c r="DS18" s="540"/>
      <c r="DT18" s="540"/>
      <c r="DU18" s="540"/>
      <c r="DV18" s="540"/>
      <c r="DW18" s="540"/>
      <c r="DX18" s="540"/>
      <c r="DY18" s="540"/>
      <c r="DZ18" s="540"/>
      <c r="EA18" s="540"/>
      <c r="EB18" s="540"/>
      <c r="EC18" s="540"/>
      <c r="ED18" s="540"/>
      <c r="EE18" s="540"/>
      <c r="EF18" s="540"/>
      <c r="EG18" s="540"/>
      <c r="EH18" s="540">
        <v>0</v>
      </c>
      <c r="EI18" s="540"/>
      <c r="EJ18" s="540"/>
      <c r="EK18" s="540"/>
      <c r="EL18" s="540"/>
      <c r="EM18" s="540"/>
      <c r="EN18" s="540"/>
      <c r="EO18" s="540"/>
      <c r="EP18" s="540"/>
      <c r="EQ18" s="540"/>
      <c r="ER18" s="540"/>
      <c r="ES18" s="540"/>
      <c r="ET18" s="540"/>
      <c r="EU18" s="540"/>
      <c r="EV18" s="540"/>
      <c r="EW18" s="540"/>
      <c r="EX18" s="540"/>
      <c r="EY18" s="540"/>
      <c r="EZ18" s="540"/>
      <c r="FA18" s="540"/>
      <c r="FB18" s="540"/>
      <c r="FC18" s="540"/>
      <c r="FD18" s="540"/>
      <c r="FE18" s="540"/>
      <c r="FF18" s="540"/>
      <c r="FG18" s="540"/>
      <c r="FH18" s="540"/>
      <c r="FI18" s="540"/>
      <c r="FJ18" s="540"/>
      <c r="FK18" s="540"/>
      <c r="FL18" s="540"/>
      <c r="FM18" s="556"/>
    </row>
    <row r="19" spans="1:169" s="429" customFormat="1" ht="12.75" customHeight="1">
      <c r="A19" s="669" t="s">
        <v>158</v>
      </c>
      <c r="B19" s="670"/>
      <c r="C19" s="670"/>
      <c r="D19" s="670"/>
      <c r="E19" s="670"/>
      <c r="F19" s="670"/>
      <c r="G19" s="670"/>
      <c r="H19" s="670"/>
      <c r="I19" s="670"/>
      <c r="J19" s="670"/>
      <c r="K19" s="670"/>
      <c r="L19" s="670"/>
      <c r="M19" s="675">
        <v>106</v>
      </c>
      <c r="N19" s="618"/>
      <c r="O19" s="619"/>
      <c r="P19" s="676" t="s">
        <v>159</v>
      </c>
      <c r="Q19" s="559"/>
      <c r="R19" s="559"/>
      <c r="S19" s="559"/>
      <c r="T19" s="559"/>
      <c r="U19" s="559"/>
      <c r="V19" s="559"/>
      <c r="W19" s="559"/>
      <c r="X19" s="559"/>
      <c r="Y19" s="560"/>
      <c r="Z19" s="542" t="s">
        <v>269</v>
      </c>
      <c r="AA19" s="542"/>
      <c r="AB19" s="542"/>
      <c r="AC19" s="542"/>
      <c r="AD19" s="542"/>
      <c r="AE19" s="542"/>
      <c r="AF19" s="542"/>
      <c r="AG19" s="542"/>
      <c r="AH19" s="542"/>
      <c r="AI19" s="542"/>
      <c r="AJ19" s="542" t="s">
        <v>402</v>
      </c>
      <c r="AK19" s="542"/>
      <c r="AL19" s="542"/>
      <c r="AM19" s="542"/>
      <c r="AN19" s="542"/>
      <c r="AO19" s="542"/>
      <c r="AP19" s="542"/>
      <c r="AQ19" s="542"/>
      <c r="AR19" s="542"/>
      <c r="AS19" s="542"/>
      <c r="AT19" s="542"/>
      <c r="AU19" s="542"/>
      <c r="AV19" s="542"/>
      <c r="AW19" s="553" t="s">
        <v>484</v>
      </c>
      <c r="AX19" s="554"/>
      <c r="AY19" s="554"/>
      <c r="AZ19" s="554"/>
      <c r="BA19" s="554"/>
      <c r="BB19" s="554"/>
      <c r="BC19" s="554"/>
      <c r="BD19" s="554"/>
      <c r="BE19" s="554"/>
      <c r="BF19" s="676" t="s">
        <v>496</v>
      </c>
      <c r="BG19" s="559"/>
      <c r="BH19" s="559"/>
      <c r="BI19" s="559"/>
      <c r="BJ19" s="559"/>
      <c r="BK19" s="559"/>
      <c r="BL19" s="559"/>
      <c r="BM19" s="559"/>
      <c r="BN19" s="559"/>
      <c r="BO19" s="559"/>
      <c r="BP19" s="559"/>
      <c r="BQ19" s="559"/>
      <c r="BR19" s="559"/>
      <c r="BS19" s="559"/>
      <c r="BT19" s="559"/>
      <c r="BU19" s="560"/>
      <c r="BV19" s="540">
        <v>0</v>
      </c>
      <c r="BW19" s="540"/>
      <c r="BX19" s="540"/>
      <c r="BY19" s="540"/>
      <c r="BZ19" s="540"/>
      <c r="CA19" s="540"/>
      <c r="CB19" s="540"/>
      <c r="CC19" s="540"/>
      <c r="CD19" s="540"/>
      <c r="CE19" s="540"/>
      <c r="CF19" s="540"/>
      <c r="CG19" s="540"/>
      <c r="CH19" s="540"/>
      <c r="CI19" s="540"/>
      <c r="CJ19" s="540"/>
      <c r="CK19" s="540"/>
      <c r="CL19" s="540"/>
      <c r="CM19" s="540"/>
      <c r="CN19" s="540"/>
      <c r="CO19" s="540"/>
      <c r="CP19" s="540"/>
      <c r="CQ19" s="540"/>
      <c r="CR19" s="540"/>
      <c r="CS19" s="540"/>
      <c r="CT19" s="540"/>
      <c r="CU19" s="540"/>
      <c r="CV19" s="540"/>
      <c r="CW19" s="540"/>
      <c r="CX19" s="540"/>
      <c r="CY19" s="540"/>
      <c r="CZ19" s="540"/>
      <c r="DA19" s="540"/>
      <c r="DB19" s="540"/>
      <c r="DC19" s="540"/>
      <c r="DD19" s="540"/>
      <c r="DE19" s="540"/>
      <c r="DF19" s="540"/>
      <c r="DG19" s="540"/>
      <c r="DH19" s="540"/>
      <c r="DI19" s="540"/>
      <c r="DJ19" s="540"/>
      <c r="DK19" s="540"/>
      <c r="DL19" s="540"/>
      <c r="DM19" s="540"/>
      <c r="DN19" s="540"/>
      <c r="DO19" s="540"/>
      <c r="DP19" s="540"/>
      <c r="DQ19" s="540"/>
      <c r="DR19" s="540"/>
      <c r="DS19" s="540"/>
      <c r="DT19" s="540"/>
      <c r="DU19" s="540"/>
      <c r="DV19" s="540"/>
      <c r="DW19" s="540"/>
      <c r="DX19" s="540"/>
      <c r="DY19" s="540"/>
      <c r="DZ19" s="540"/>
      <c r="EA19" s="540"/>
      <c r="EB19" s="540"/>
      <c r="EC19" s="540"/>
      <c r="ED19" s="540"/>
      <c r="EE19" s="540"/>
      <c r="EF19" s="540"/>
      <c r="EG19" s="540"/>
      <c r="EH19" s="540">
        <v>0</v>
      </c>
      <c r="EI19" s="540"/>
      <c r="EJ19" s="540"/>
      <c r="EK19" s="540"/>
      <c r="EL19" s="540"/>
      <c r="EM19" s="540"/>
      <c r="EN19" s="540"/>
      <c r="EO19" s="540"/>
      <c r="EP19" s="540"/>
      <c r="EQ19" s="540"/>
      <c r="ER19" s="540"/>
      <c r="ES19" s="540"/>
      <c r="ET19" s="540"/>
      <c r="EU19" s="540"/>
      <c r="EV19" s="540"/>
      <c r="EW19" s="540"/>
      <c r="EX19" s="540"/>
      <c r="EY19" s="540"/>
      <c r="EZ19" s="540"/>
      <c r="FA19" s="540"/>
      <c r="FB19" s="540"/>
      <c r="FC19" s="540"/>
      <c r="FD19" s="540"/>
      <c r="FE19" s="540"/>
      <c r="FF19" s="540"/>
      <c r="FG19" s="540"/>
      <c r="FH19" s="540"/>
      <c r="FI19" s="540"/>
      <c r="FJ19" s="540"/>
      <c r="FK19" s="540"/>
      <c r="FL19" s="540"/>
      <c r="FM19" s="556"/>
    </row>
    <row r="20" spans="1:169" s="429" customFormat="1" ht="12.75" customHeight="1" thickBot="1">
      <c r="A20" s="698" t="s">
        <v>157</v>
      </c>
      <c r="B20" s="699"/>
      <c r="C20" s="699"/>
      <c r="D20" s="699"/>
      <c r="E20" s="699"/>
      <c r="F20" s="699"/>
      <c r="G20" s="699"/>
      <c r="H20" s="699"/>
      <c r="I20" s="699"/>
      <c r="J20" s="699"/>
      <c r="K20" s="699"/>
      <c r="L20" s="699"/>
      <c r="M20" s="700">
        <v>106</v>
      </c>
      <c r="N20" s="580"/>
      <c r="O20" s="581"/>
      <c r="P20" s="542" t="s">
        <v>159</v>
      </c>
      <c r="Q20" s="542"/>
      <c r="R20" s="542"/>
      <c r="S20" s="542"/>
      <c r="T20" s="542"/>
      <c r="U20" s="542"/>
      <c r="V20" s="542"/>
      <c r="W20" s="542"/>
      <c r="X20" s="542"/>
      <c r="Y20" s="542"/>
      <c r="Z20" s="542" t="s">
        <v>269</v>
      </c>
      <c r="AA20" s="542"/>
      <c r="AB20" s="542"/>
      <c r="AC20" s="542"/>
      <c r="AD20" s="542"/>
      <c r="AE20" s="542"/>
      <c r="AF20" s="542"/>
      <c r="AG20" s="542"/>
      <c r="AH20" s="542"/>
      <c r="AI20" s="542"/>
      <c r="AJ20" s="542" t="s">
        <v>402</v>
      </c>
      <c r="AK20" s="542"/>
      <c r="AL20" s="542"/>
      <c r="AM20" s="542"/>
      <c r="AN20" s="542"/>
      <c r="AO20" s="542"/>
      <c r="AP20" s="542"/>
      <c r="AQ20" s="542"/>
      <c r="AR20" s="542"/>
      <c r="AS20" s="542"/>
      <c r="AT20" s="542"/>
      <c r="AU20" s="542"/>
      <c r="AV20" s="542"/>
      <c r="AW20" s="553" t="s">
        <v>484</v>
      </c>
      <c r="AX20" s="554"/>
      <c r="AY20" s="554"/>
      <c r="AZ20" s="554"/>
      <c r="BA20" s="554"/>
      <c r="BB20" s="554"/>
      <c r="BC20" s="554"/>
      <c r="BD20" s="554"/>
      <c r="BE20" s="554"/>
      <c r="BF20" s="542" t="s">
        <v>550</v>
      </c>
      <c r="BG20" s="542"/>
      <c r="BH20" s="542"/>
      <c r="BI20" s="542"/>
      <c r="BJ20" s="542"/>
      <c r="BK20" s="542"/>
      <c r="BL20" s="542"/>
      <c r="BM20" s="542"/>
      <c r="BN20" s="542"/>
      <c r="BO20" s="542"/>
      <c r="BP20" s="542"/>
      <c r="BQ20" s="542"/>
      <c r="BR20" s="542"/>
      <c r="BS20" s="542"/>
      <c r="BT20" s="542"/>
      <c r="BU20" s="542"/>
      <c r="BV20" s="540">
        <v>0</v>
      </c>
      <c r="BW20" s="540"/>
      <c r="BX20" s="540"/>
      <c r="BY20" s="540"/>
      <c r="BZ20" s="540"/>
      <c r="CA20" s="540"/>
      <c r="CB20" s="540"/>
      <c r="CC20" s="540"/>
      <c r="CD20" s="540"/>
      <c r="CE20" s="540"/>
      <c r="CF20" s="540"/>
      <c r="CG20" s="540"/>
      <c r="CH20" s="540"/>
      <c r="CI20" s="540"/>
      <c r="CJ20" s="540"/>
      <c r="CK20" s="540"/>
      <c r="CL20" s="540"/>
      <c r="CM20" s="540"/>
      <c r="CN20" s="540"/>
      <c r="CO20" s="540"/>
      <c r="CP20" s="540"/>
      <c r="CQ20" s="540"/>
      <c r="CR20" s="540"/>
      <c r="CS20" s="540"/>
      <c r="CT20" s="540"/>
      <c r="CU20" s="540"/>
      <c r="CV20" s="540"/>
      <c r="CW20" s="540"/>
      <c r="CX20" s="540"/>
      <c r="CY20" s="540"/>
      <c r="CZ20" s="540"/>
      <c r="DA20" s="540"/>
      <c r="DB20" s="540"/>
      <c r="DC20" s="540"/>
      <c r="DD20" s="540"/>
      <c r="DE20" s="540"/>
      <c r="DF20" s="540"/>
      <c r="DG20" s="540"/>
      <c r="DH20" s="540"/>
      <c r="DI20" s="540"/>
      <c r="DJ20" s="540"/>
      <c r="DK20" s="540"/>
      <c r="DL20" s="540"/>
      <c r="DM20" s="540"/>
      <c r="DN20" s="540"/>
      <c r="DO20" s="540"/>
      <c r="DP20" s="540"/>
      <c r="DQ20" s="540"/>
      <c r="DR20" s="540"/>
      <c r="DS20" s="540"/>
      <c r="DT20" s="540"/>
      <c r="DU20" s="540"/>
      <c r="DV20" s="540"/>
      <c r="DW20" s="540"/>
      <c r="DX20" s="540"/>
      <c r="DY20" s="540"/>
      <c r="DZ20" s="540"/>
      <c r="EA20" s="540"/>
      <c r="EB20" s="540"/>
      <c r="EC20" s="540"/>
      <c r="ED20" s="540"/>
      <c r="EE20" s="540"/>
      <c r="EF20" s="540"/>
      <c r="EG20" s="540"/>
      <c r="EH20" s="540">
        <v>0</v>
      </c>
      <c r="EI20" s="540"/>
      <c r="EJ20" s="540"/>
      <c r="EK20" s="540"/>
      <c r="EL20" s="540"/>
      <c r="EM20" s="540"/>
      <c r="EN20" s="540"/>
      <c r="EO20" s="540"/>
      <c r="EP20" s="540"/>
      <c r="EQ20" s="540"/>
      <c r="ER20" s="540"/>
      <c r="ES20" s="540"/>
      <c r="ET20" s="540"/>
      <c r="EU20" s="540"/>
      <c r="EV20" s="540"/>
      <c r="EW20" s="540"/>
      <c r="EX20" s="540"/>
      <c r="EY20" s="540"/>
      <c r="EZ20" s="540"/>
      <c r="FA20" s="540"/>
      <c r="FB20" s="540"/>
      <c r="FC20" s="540"/>
      <c r="FD20" s="540"/>
      <c r="FE20" s="540"/>
      <c r="FF20" s="540"/>
      <c r="FG20" s="540"/>
      <c r="FH20" s="540"/>
      <c r="FI20" s="540"/>
      <c r="FJ20" s="540"/>
      <c r="FK20" s="540"/>
      <c r="FL20" s="540"/>
      <c r="FM20" s="556"/>
    </row>
    <row r="21" spans="1:169" s="429" customFormat="1" ht="11.25">
      <c r="A21" s="670"/>
      <c r="B21" s="670"/>
      <c r="C21" s="670"/>
      <c r="D21" s="670"/>
      <c r="E21" s="670"/>
      <c r="F21" s="670"/>
      <c r="G21" s="670"/>
      <c r="H21" s="670"/>
      <c r="I21" s="670"/>
      <c r="J21" s="670"/>
      <c r="K21" s="670"/>
      <c r="L21" s="670"/>
      <c r="M21" s="672"/>
      <c r="N21" s="672"/>
      <c r="O21" s="672"/>
      <c r="P21" s="744" t="s">
        <v>505</v>
      </c>
      <c r="Q21" s="744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4"/>
      <c r="AH21" s="744"/>
      <c r="AI21" s="744"/>
      <c r="AJ21" s="744"/>
      <c r="AK21" s="744"/>
      <c r="AL21" s="744"/>
      <c r="AM21" s="744"/>
      <c r="AN21" s="744"/>
      <c r="AO21" s="744"/>
      <c r="AP21" s="744"/>
      <c r="AQ21" s="744"/>
      <c r="AR21" s="744"/>
      <c r="AS21" s="744"/>
      <c r="AT21" s="744"/>
      <c r="AU21" s="744"/>
      <c r="AV21" s="744"/>
      <c r="AW21" s="744"/>
      <c r="AX21" s="744"/>
      <c r="AY21" s="744"/>
      <c r="AZ21" s="744"/>
      <c r="BA21" s="744"/>
      <c r="BB21" s="744"/>
      <c r="BC21" s="744"/>
      <c r="BD21" s="744"/>
      <c r="BE21" s="745"/>
      <c r="BF21" s="542"/>
      <c r="BG21" s="542"/>
      <c r="BH21" s="542"/>
      <c r="BI21" s="542"/>
      <c r="BJ21" s="542"/>
      <c r="BK21" s="542"/>
      <c r="BL21" s="542"/>
      <c r="BM21" s="542"/>
      <c r="BN21" s="542"/>
      <c r="BO21" s="542"/>
      <c r="BP21" s="542"/>
      <c r="BQ21" s="542"/>
      <c r="BR21" s="542"/>
      <c r="BS21" s="542"/>
      <c r="BT21" s="542"/>
      <c r="BU21" s="542"/>
      <c r="BV21" s="551">
        <f>SUM(BV18:CG20)</f>
        <v>0</v>
      </c>
      <c r="BW21" s="551"/>
      <c r="BX21" s="551"/>
      <c r="BY21" s="551"/>
      <c r="BZ21" s="551"/>
      <c r="CA21" s="551"/>
      <c r="CB21" s="551"/>
      <c r="CC21" s="551"/>
      <c r="CD21" s="551"/>
      <c r="CE21" s="551"/>
      <c r="CF21" s="551"/>
      <c r="CG21" s="551"/>
      <c r="CH21" s="551" t="s">
        <v>506</v>
      </c>
      <c r="CI21" s="551"/>
      <c r="CJ21" s="551"/>
      <c r="CK21" s="551"/>
      <c r="CL21" s="551"/>
      <c r="CM21" s="551"/>
      <c r="CN21" s="551"/>
      <c r="CO21" s="551"/>
      <c r="CP21" s="551"/>
      <c r="CQ21" s="551"/>
      <c r="CR21" s="551" t="s">
        <v>506</v>
      </c>
      <c r="CS21" s="551"/>
      <c r="CT21" s="551"/>
      <c r="CU21" s="551"/>
      <c r="CV21" s="551"/>
      <c r="CW21" s="551"/>
      <c r="CX21" s="551"/>
      <c r="CY21" s="551"/>
      <c r="CZ21" s="551"/>
      <c r="DA21" s="551"/>
      <c r="DB21" s="551">
        <f>SUM(DB18:DM20)</f>
        <v>0</v>
      </c>
      <c r="DC21" s="551"/>
      <c r="DD21" s="551"/>
      <c r="DE21" s="551"/>
      <c r="DF21" s="551"/>
      <c r="DG21" s="551"/>
      <c r="DH21" s="551"/>
      <c r="DI21" s="551"/>
      <c r="DJ21" s="551"/>
      <c r="DK21" s="551"/>
      <c r="DL21" s="551"/>
      <c r="DM21" s="551"/>
      <c r="DN21" s="551" t="s">
        <v>506</v>
      </c>
      <c r="DO21" s="551"/>
      <c r="DP21" s="551"/>
      <c r="DQ21" s="551"/>
      <c r="DR21" s="551"/>
      <c r="DS21" s="551"/>
      <c r="DT21" s="551"/>
      <c r="DU21" s="551"/>
      <c r="DV21" s="551"/>
      <c r="DW21" s="551"/>
      <c r="DX21" s="551" t="s">
        <v>506</v>
      </c>
      <c r="DY21" s="551"/>
      <c r="DZ21" s="551"/>
      <c r="EA21" s="551"/>
      <c r="EB21" s="551"/>
      <c r="EC21" s="551"/>
      <c r="ED21" s="551"/>
      <c r="EE21" s="551"/>
      <c r="EF21" s="551"/>
      <c r="EG21" s="551"/>
      <c r="EH21" s="551">
        <f>SUM(EH18:ES20)</f>
        <v>0</v>
      </c>
      <c r="EI21" s="551"/>
      <c r="EJ21" s="551"/>
      <c r="EK21" s="551"/>
      <c r="EL21" s="551"/>
      <c r="EM21" s="551"/>
      <c r="EN21" s="551"/>
      <c r="EO21" s="551"/>
      <c r="EP21" s="551"/>
      <c r="EQ21" s="551"/>
      <c r="ER21" s="551"/>
      <c r="ES21" s="551"/>
      <c r="ET21" s="551" t="s">
        <v>506</v>
      </c>
      <c r="EU21" s="551"/>
      <c r="EV21" s="551"/>
      <c r="EW21" s="551"/>
      <c r="EX21" s="551"/>
      <c r="EY21" s="551"/>
      <c r="EZ21" s="551"/>
      <c r="FA21" s="551"/>
      <c r="FB21" s="551"/>
      <c r="FC21" s="551"/>
      <c r="FD21" s="551" t="s">
        <v>506</v>
      </c>
      <c r="FE21" s="551"/>
      <c r="FF21" s="551"/>
      <c r="FG21" s="551"/>
      <c r="FH21" s="551"/>
      <c r="FI21" s="551"/>
      <c r="FJ21" s="551"/>
      <c r="FK21" s="551"/>
      <c r="FL21" s="551"/>
      <c r="FM21" s="552"/>
    </row>
    <row r="22" spans="1:169" s="429" customFormat="1" ht="69.75" customHeight="1" thickBot="1">
      <c r="A22" s="669" t="s">
        <v>410</v>
      </c>
      <c r="B22" s="670"/>
      <c r="C22" s="670"/>
      <c r="D22" s="670"/>
      <c r="E22" s="670"/>
      <c r="F22" s="670"/>
      <c r="G22" s="670"/>
      <c r="H22" s="670"/>
      <c r="I22" s="670"/>
      <c r="J22" s="670"/>
      <c r="K22" s="670"/>
      <c r="L22" s="670"/>
      <c r="M22" s="701">
        <v>106</v>
      </c>
      <c r="N22" s="702"/>
      <c r="O22" s="703"/>
      <c r="P22" s="728" t="s">
        <v>411</v>
      </c>
      <c r="Q22" s="726"/>
      <c r="R22" s="726"/>
      <c r="S22" s="726"/>
      <c r="T22" s="726"/>
      <c r="U22" s="726"/>
      <c r="V22" s="726"/>
      <c r="W22" s="726"/>
      <c r="X22" s="726"/>
      <c r="Y22" s="727"/>
      <c r="Z22" s="728" t="s">
        <v>412</v>
      </c>
      <c r="AA22" s="726"/>
      <c r="AB22" s="726"/>
      <c r="AC22" s="726"/>
      <c r="AD22" s="726"/>
      <c r="AE22" s="726"/>
      <c r="AF22" s="726"/>
      <c r="AG22" s="726"/>
      <c r="AH22" s="726"/>
      <c r="AI22" s="727"/>
      <c r="AJ22" s="728" t="s">
        <v>413</v>
      </c>
      <c r="AK22" s="726"/>
      <c r="AL22" s="726"/>
      <c r="AM22" s="726"/>
      <c r="AN22" s="726"/>
      <c r="AO22" s="726"/>
      <c r="AP22" s="726"/>
      <c r="AQ22" s="726"/>
      <c r="AR22" s="726"/>
      <c r="AS22" s="726"/>
      <c r="AT22" s="726"/>
      <c r="AU22" s="726"/>
      <c r="AV22" s="727"/>
      <c r="AW22" s="728" t="s">
        <v>507</v>
      </c>
      <c r="AX22" s="726"/>
      <c r="AY22" s="726"/>
      <c r="AZ22" s="726"/>
      <c r="BA22" s="726"/>
      <c r="BB22" s="726"/>
      <c r="BC22" s="726"/>
      <c r="BD22" s="726"/>
      <c r="BE22" s="727"/>
      <c r="BF22" s="740" t="s">
        <v>551</v>
      </c>
      <c r="BG22" s="741"/>
      <c r="BH22" s="741"/>
      <c r="BI22" s="741"/>
      <c r="BJ22" s="741"/>
      <c r="BK22" s="741"/>
      <c r="BL22" s="741"/>
      <c r="BM22" s="741"/>
      <c r="BN22" s="741"/>
      <c r="BO22" s="741"/>
      <c r="BP22" s="741"/>
      <c r="BQ22" s="741"/>
      <c r="BR22" s="741"/>
      <c r="BS22" s="741"/>
      <c r="BT22" s="741"/>
      <c r="BU22" s="742"/>
      <c r="BV22" s="540">
        <v>44792</v>
      </c>
      <c r="BW22" s="540"/>
      <c r="BX22" s="540"/>
      <c r="BY22" s="540"/>
      <c r="BZ22" s="540"/>
      <c r="CA22" s="540"/>
      <c r="CB22" s="540"/>
      <c r="CC22" s="540"/>
      <c r="CD22" s="540"/>
      <c r="CE22" s="540"/>
      <c r="CF22" s="540"/>
      <c r="CG22" s="540"/>
      <c r="CH22" s="540"/>
      <c r="CI22" s="540"/>
      <c r="CJ22" s="540"/>
      <c r="CK22" s="540"/>
      <c r="CL22" s="540"/>
      <c r="CM22" s="540"/>
      <c r="CN22" s="540"/>
      <c r="CO22" s="540"/>
      <c r="CP22" s="540"/>
      <c r="CQ22" s="540"/>
      <c r="CR22" s="540"/>
      <c r="CS22" s="540"/>
      <c r="CT22" s="540"/>
      <c r="CU22" s="540"/>
      <c r="CV22" s="540"/>
      <c r="CW22" s="540"/>
      <c r="CX22" s="540"/>
      <c r="CY22" s="540"/>
      <c r="CZ22" s="540"/>
      <c r="DA22" s="540"/>
      <c r="DB22" s="540">
        <v>44792</v>
      </c>
      <c r="DC22" s="540"/>
      <c r="DD22" s="540"/>
      <c r="DE22" s="540"/>
      <c r="DF22" s="540"/>
      <c r="DG22" s="540"/>
      <c r="DH22" s="540"/>
      <c r="DI22" s="540"/>
      <c r="DJ22" s="540"/>
      <c r="DK22" s="540"/>
      <c r="DL22" s="540"/>
      <c r="DM22" s="540"/>
      <c r="DN22" s="540"/>
      <c r="DO22" s="540"/>
      <c r="DP22" s="540"/>
      <c r="DQ22" s="540"/>
      <c r="DR22" s="540"/>
      <c r="DS22" s="540"/>
      <c r="DT22" s="540"/>
      <c r="DU22" s="540"/>
      <c r="DV22" s="540"/>
      <c r="DW22" s="540"/>
      <c r="DX22" s="540"/>
      <c r="DY22" s="540"/>
      <c r="DZ22" s="540"/>
      <c r="EA22" s="540"/>
      <c r="EB22" s="540"/>
      <c r="EC22" s="540"/>
      <c r="ED22" s="540"/>
      <c r="EE22" s="540"/>
      <c r="EF22" s="540"/>
      <c r="EG22" s="540"/>
      <c r="EH22" s="540">
        <v>44792</v>
      </c>
      <c r="EI22" s="540"/>
      <c r="EJ22" s="540"/>
      <c r="EK22" s="540"/>
      <c r="EL22" s="540"/>
      <c r="EM22" s="540"/>
      <c r="EN22" s="540"/>
      <c r="EO22" s="540"/>
      <c r="EP22" s="540"/>
      <c r="EQ22" s="540"/>
      <c r="ER22" s="540"/>
      <c r="ES22" s="540"/>
      <c r="ET22" s="540"/>
      <c r="EU22" s="540"/>
      <c r="EV22" s="540"/>
      <c r="EW22" s="540"/>
      <c r="EX22" s="540"/>
      <c r="EY22" s="540"/>
      <c r="EZ22" s="540"/>
      <c r="FA22" s="540"/>
      <c r="FB22" s="540"/>
      <c r="FC22" s="540"/>
      <c r="FD22" s="540"/>
      <c r="FE22" s="540"/>
      <c r="FF22" s="540"/>
      <c r="FG22" s="540"/>
      <c r="FH22" s="540"/>
      <c r="FI22" s="540"/>
      <c r="FJ22" s="540"/>
      <c r="FK22" s="540"/>
      <c r="FL22" s="540"/>
      <c r="FM22" s="556"/>
    </row>
    <row r="23" spans="1:169" s="429" customFormat="1" ht="12" thickBot="1">
      <c r="A23" s="409"/>
      <c r="B23" s="409"/>
      <c r="C23" s="409"/>
      <c r="D23" s="409"/>
      <c r="E23" s="409"/>
      <c r="F23" s="409"/>
      <c r="G23" s="409"/>
      <c r="P23" s="555" t="s">
        <v>505</v>
      </c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555"/>
      <c r="AL23" s="555"/>
      <c r="AM23" s="555"/>
      <c r="AN23" s="555"/>
      <c r="AO23" s="555"/>
      <c r="AP23" s="555"/>
      <c r="AQ23" s="555"/>
      <c r="AR23" s="555"/>
      <c r="AS23" s="555"/>
      <c r="AT23" s="555"/>
      <c r="AU23" s="555"/>
      <c r="AV23" s="555"/>
      <c r="AW23" s="555"/>
      <c r="AX23" s="555"/>
      <c r="AY23" s="555"/>
      <c r="AZ23" s="555"/>
      <c r="BA23" s="555"/>
      <c r="BB23" s="555"/>
      <c r="BC23" s="555"/>
      <c r="BD23" s="555"/>
      <c r="BE23" s="743"/>
      <c r="BF23" s="731"/>
      <c r="BG23" s="720"/>
      <c r="BH23" s="720"/>
      <c r="BI23" s="720"/>
      <c r="BJ23" s="720"/>
      <c r="BK23" s="720"/>
      <c r="BL23" s="720"/>
      <c r="BM23" s="720"/>
      <c r="BN23" s="720"/>
      <c r="BO23" s="720"/>
      <c r="BP23" s="720"/>
      <c r="BQ23" s="720"/>
      <c r="BR23" s="720"/>
      <c r="BS23" s="720"/>
      <c r="BT23" s="720"/>
      <c r="BU23" s="720"/>
      <c r="BV23" s="551">
        <f>BV22</f>
        <v>44792</v>
      </c>
      <c r="BW23" s="551"/>
      <c r="BX23" s="551"/>
      <c r="BY23" s="551"/>
      <c r="BZ23" s="551"/>
      <c r="CA23" s="551"/>
      <c r="CB23" s="551"/>
      <c r="CC23" s="551"/>
      <c r="CD23" s="551"/>
      <c r="CE23" s="551"/>
      <c r="CF23" s="551"/>
      <c r="CG23" s="551"/>
      <c r="CH23" s="551" t="s">
        <v>506</v>
      </c>
      <c r="CI23" s="551"/>
      <c r="CJ23" s="551"/>
      <c r="CK23" s="551"/>
      <c r="CL23" s="551"/>
      <c r="CM23" s="551"/>
      <c r="CN23" s="551"/>
      <c r="CO23" s="551"/>
      <c r="CP23" s="551"/>
      <c r="CQ23" s="551"/>
      <c r="CR23" s="551" t="s">
        <v>506</v>
      </c>
      <c r="CS23" s="551"/>
      <c r="CT23" s="551"/>
      <c r="CU23" s="551"/>
      <c r="CV23" s="551"/>
      <c r="CW23" s="551"/>
      <c r="CX23" s="551"/>
      <c r="CY23" s="551"/>
      <c r="CZ23" s="551"/>
      <c r="DA23" s="551"/>
      <c r="DB23" s="551">
        <f>DB22</f>
        <v>44792</v>
      </c>
      <c r="DC23" s="551"/>
      <c r="DD23" s="551"/>
      <c r="DE23" s="551"/>
      <c r="DF23" s="551"/>
      <c r="DG23" s="551"/>
      <c r="DH23" s="551"/>
      <c r="DI23" s="551"/>
      <c r="DJ23" s="551"/>
      <c r="DK23" s="551"/>
      <c r="DL23" s="551"/>
      <c r="DM23" s="551"/>
      <c r="DN23" s="551" t="s">
        <v>506</v>
      </c>
      <c r="DO23" s="551"/>
      <c r="DP23" s="551"/>
      <c r="DQ23" s="551"/>
      <c r="DR23" s="551"/>
      <c r="DS23" s="551"/>
      <c r="DT23" s="551"/>
      <c r="DU23" s="551"/>
      <c r="DV23" s="551"/>
      <c r="DW23" s="551"/>
      <c r="DX23" s="551" t="s">
        <v>506</v>
      </c>
      <c r="DY23" s="551"/>
      <c r="DZ23" s="551"/>
      <c r="EA23" s="551"/>
      <c r="EB23" s="551"/>
      <c r="EC23" s="551"/>
      <c r="ED23" s="551"/>
      <c r="EE23" s="551"/>
      <c r="EF23" s="551"/>
      <c r="EG23" s="551"/>
      <c r="EH23" s="551">
        <f>EH22</f>
        <v>44792</v>
      </c>
      <c r="EI23" s="551"/>
      <c r="EJ23" s="551"/>
      <c r="EK23" s="551"/>
      <c r="EL23" s="551"/>
      <c r="EM23" s="551"/>
      <c r="EN23" s="551"/>
      <c r="EO23" s="551"/>
      <c r="EP23" s="551"/>
      <c r="EQ23" s="551"/>
      <c r="ER23" s="551"/>
      <c r="ES23" s="551"/>
      <c r="ET23" s="551" t="s">
        <v>506</v>
      </c>
      <c r="EU23" s="551"/>
      <c r="EV23" s="551"/>
      <c r="EW23" s="551"/>
      <c r="EX23" s="551"/>
      <c r="EY23" s="551"/>
      <c r="EZ23" s="551"/>
      <c r="FA23" s="551"/>
      <c r="FB23" s="551"/>
      <c r="FC23" s="551"/>
      <c r="FD23" s="551" t="s">
        <v>506</v>
      </c>
      <c r="FE23" s="551"/>
      <c r="FF23" s="551"/>
      <c r="FG23" s="551"/>
      <c r="FH23" s="551"/>
      <c r="FI23" s="551"/>
      <c r="FJ23" s="551"/>
      <c r="FK23" s="551"/>
      <c r="FL23" s="551"/>
      <c r="FM23" s="552"/>
    </row>
    <row r="24" spans="1:169" s="429" customFormat="1" ht="12" thickBot="1">
      <c r="A24" s="431"/>
      <c r="B24" s="431"/>
      <c r="C24" s="431"/>
      <c r="D24" s="431"/>
      <c r="E24" s="431"/>
      <c r="F24" s="431"/>
      <c r="G24" s="431"/>
      <c r="BF24" s="555" t="s">
        <v>509</v>
      </c>
      <c r="BG24" s="555"/>
      <c r="BH24" s="555"/>
      <c r="BI24" s="555"/>
      <c r="BJ24" s="555"/>
      <c r="BK24" s="555"/>
      <c r="BL24" s="555"/>
      <c r="BM24" s="555"/>
      <c r="BN24" s="555"/>
      <c r="BO24" s="555"/>
      <c r="BP24" s="555"/>
      <c r="BQ24" s="555"/>
      <c r="BR24" s="555"/>
      <c r="BS24" s="555"/>
      <c r="BT24" s="555"/>
      <c r="BU24" s="555"/>
      <c r="BV24" s="571">
        <f>BV17+BV21+BV23</f>
        <v>1605022</v>
      </c>
      <c r="BW24" s="572"/>
      <c r="BX24" s="572"/>
      <c r="BY24" s="572"/>
      <c r="BZ24" s="572"/>
      <c r="CA24" s="572"/>
      <c r="CB24" s="572"/>
      <c r="CC24" s="572"/>
      <c r="CD24" s="572"/>
      <c r="CE24" s="572"/>
      <c r="CF24" s="572"/>
      <c r="CG24" s="573"/>
      <c r="CH24" s="574" t="s">
        <v>506</v>
      </c>
      <c r="CI24" s="572"/>
      <c r="CJ24" s="572"/>
      <c r="CK24" s="572"/>
      <c r="CL24" s="572"/>
      <c r="CM24" s="572"/>
      <c r="CN24" s="572"/>
      <c r="CO24" s="572"/>
      <c r="CP24" s="572"/>
      <c r="CQ24" s="573"/>
      <c r="CR24" s="570" t="s">
        <v>506</v>
      </c>
      <c r="CS24" s="570"/>
      <c r="CT24" s="570"/>
      <c r="CU24" s="570"/>
      <c r="CV24" s="570"/>
      <c r="CW24" s="570"/>
      <c r="CX24" s="570"/>
      <c r="CY24" s="570"/>
      <c r="CZ24" s="570"/>
      <c r="DA24" s="574"/>
      <c r="DB24" s="567">
        <f>DB17+DB21+DB23</f>
        <v>1605022</v>
      </c>
      <c r="DC24" s="568"/>
      <c r="DD24" s="568"/>
      <c r="DE24" s="568"/>
      <c r="DF24" s="568"/>
      <c r="DG24" s="568"/>
      <c r="DH24" s="568"/>
      <c r="DI24" s="568"/>
      <c r="DJ24" s="568"/>
      <c r="DK24" s="568"/>
      <c r="DL24" s="568"/>
      <c r="DM24" s="569"/>
      <c r="DN24" s="570" t="s">
        <v>506</v>
      </c>
      <c r="DO24" s="570"/>
      <c r="DP24" s="570"/>
      <c r="DQ24" s="570"/>
      <c r="DR24" s="570"/>
      <c r="DS24" s="570"/>
      <c r="DT24" s="570"/>
      <c r="DU24" s="570"/>
      <c r="DV24" s="570"/>
      <c r="DW24" s="570"/>
      <c r="DX24" s="570" t="s">
        <v>506</v>
      </c>
      <c r="DY24" s="570"/>
      <c r="DZ24" s="570"/>
      <c r="EA24" s="570"/>
      <c r="EB24" s="570"/>
      <c r="EC24" s="570"/>
      <c r="ED24" s="570"/>
      <c r="EE24" s="570"/>
      <c r="EF24" s="570"/>
      <c r="EG24" s="574"/>
      <c r="EH24" s="567">
        <f>EH17+EH21+EH23</f>
        <v>1605022</v>
      </c>
      <c r="EI24" s="568"/>
      <c r="EJ24" s="568"/>
      <c r="EK24" s="568"/>
      <c r="EL24" s="568"/>
      <c r="EM24" s="568"/>
      <c r="EN24" s="568"/>
      <c r="EO24" s="568"/>
      <c r="EP24" s="568"/>
      <c r="EQ24" s="568"/>
      <c r="ER24" s="568"/>
      <c r="ES24" s="569"/>
      <c r="ET24" s="570" t="s">
        <v>506</v>
      </c>
      <c r="EU24" s="570"/>
      <c r="EV24" s="570"/>
      <c r="EW24" s="570"/>
      <c r="EX24" s="570"/>
      <c r="EY24" s="570"/>
      <c r="EZ24" s="570"/>
      <c r="FA24" s="570"/>
      <c r="FB24" s="570"/>
      <c r="FC24" s="570"/>
      <c r="FD24" s="574" t="s">
        <v>506</v>
      </c>
      <c r="FE24" s="572"/>
      <c r="FF24" s="572"/>
      <c r="FG24" s="572"/>
      <c r="FH24" s="572"/>
      <c r="FI24" s="572"/>
      <c r="FJ24" s="572"/>
      <c r="FK24" s="572"/>
      <c r="FL24" s="572"/>
      <c r="FM24" s="575"/>
    </row>
    <row r="25" spans="1:7" ht="6" customHeight="1">
      <c r="A25" s="432"/>
      <c r="B25" s="432"/>
      <c r="C25" s="432"/>
      <c r="D25" s="432"/>
      <c r="E25" s="432"/>
      <c r="F25" s="432"/>
      <c r="G25" s="432"/>
    </row>
    <row r="26" s="430" customFormat="1" ht="9" customHeight="1"/>
    <row r="27" spans="1:169" s="422" customFormat="1" ht="30" customHeight="1">
      <c r="A27" s="695" t="s">
        <v>534</v>
      </c>
      <c r="B27" s="695"/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5"/>
      <c r="W27" s="695"/>
      <c r="X27" s="695"/>
      <c r="Y27" s="695"/>
      <c r="Z27" s="695"/>
      <c r="AA27" s="695"/>
      <c r="AB27" s="695"/>
      <c r="AC27" s="695"/>
      <c r="AD27" s="695"/>
      <c r="AE27" s="695"/>
      <c r="AF27" s="695"/>
      <c r="AG27" s="695"/>
      <c r="AH27" s="695"/>
      <c r="AI27" s="695"/>
      <c r="AJ27" s="695"/>
      <c r="AK27" s="695"/>
      <c r="AL27" s="695"/>
      <c r="AM27" s="695"/>
      <c r="AN27" s="695"/>
      <c r="AO27" s="695"/>
      <c r="AP27" s="695"/>
      <c r="AQ27" s="695"/>
      <c r="AR27" s="695"/>
      <c r="AS27" s="695"/>
      <c r="AT27" s="695"/>
      <c r="AU27" s="695"/>
      <c r="AV27" s="695"/>
      <c r="AW27" s="695"/>
      <c r="AX27" s="695"/>
      <c r="AY27" s="695"/>
      <c r="AZ27" s="695"/>
      <c r="BA27" s="695"/>
      <c r="BB27" s="695"/>
      <c r="BC27" s="695"/>
      <c r="BD27" s="695"/>
      <c r="BE27" s="695"/>
      <c r="BF27" s="695"/>
      <c r="BG27" s="695"/>
      <c r="BH27" s="695"/>
      <c r="BI27" s="695"/>
      <c r="BJ27" s="695"/>
      <c r="BK27" s="695"/>
      <c r="BL27" s="695"/>
      <c r="BM27" s="695"/>
      <c r="BN27" s="695"/>
      <c r="BO27" s="695"/>
      <c r="BP27" s="695"/>
      <c r="BQ27" s="695"/>
      <c r="BR27" s="695"/>
      <c r="BS27" s="695"/>
      <c r="BT27" s="695"/>
      <c r="BU27" s="695"/>
      <c r="BV27" s="695"/>
      <c r="BW27" s="695"/>
      <c r="BX27" s="695"/>
      <c r="BY27" s="695"/>
      <c r="BZ27" s="695"/>
      <c r="CA27" s="695"/>
      <c r="CB27" s="695"/>
      <c r="CC27" s="695"/>
      <c r="CD27" s="695"/>
      <c r="CE27" s="695"/>
      <c r="CF27" s="695"/>
      <c r="CG27" s="695"/>
      <c r="CH27" s="695"/>
      <c r="CI27" s="695"/>
      <c r="CJ27" s="695"/>
      <c r="CK27" s="695"/>
      <c r="CL27" s="695"/>
      <c r="CM27" s="695"/>
      <c r="CN27" s="695"/>
      <c r="CO27" s="695"/>
      <c r="CP27" s="695"/>
      <c r="CQ27" s="695"/>
      <c r="CR27" s="695"/>
      <c r="CS27" s="695"/>
      <c r="CT27" s="695"/>
      <c r="CU27" s="695"/>
      <c r="CV27" s="695"/>
      <c r="CW27" s="695"/>
      <c r="CX27" s="695"/>
      <c r="CY27" s="695"/>
      <c r="CZ27" s="695"/>
      <c r="DA27" s="695"/>
      <c r="DB27" s="695"/>
      <c r="DC27" s="695"/>
      <c r="DD27" s="695"/>
      <c r="DE27" s="695"/>
      <c r="DF27" s="695"/>
      <c r="DG27" s="695"/>
      <c r="DH27" s="695"/>
      <c r="DI27" s="695"/>
      <c r="DJ27" s="695"/>
      <c r="DK27" s="695"/>
      <c r="DL27" s="695"/>
      <c r="DM27" s="695"/>
      <c r="DN27" s="695"/>
      <c r="DO27" s="695"/>
      <c r="DP27" s="695"/>
      <c r="DQ27" s="695"/>
      <c r="DR27" s="695"/>
      <c r="DS27" s="695"/>
      <c r="DT27" s="695"/>
      <c r="DU27" s="695"/>
      <c r="DV27" s="695"/>
      <c r="DW27" s="695"/>
      <c r="DX27" s="695"/>
      <c r="DY27" s="695"/>
      <c r="DZ27" s="695"/>
      <c r="EA27" s="695"/>
      <c r="EB27" s="695"/>
      <c r="EC27" s="695"/>
      <c r="ED27" s="695"/>
      <c r="EE27" s="695"/>
      <c r="EF27" s="695"/>
      <c r="EG27" s="695"/>
      <c r="EH27" s="695"/>
      <c r="EI27" s="695"/>
      <c r="EJ27" s="695"/>
      <c r="EK27" s="695"/>
      <c r="EL27" s="695"/>
      <c r="EM27" s="695"/>
      <c r="EN27" s="695"/>
      <c r="EO27" s="695"/>
      <c r="EP27" s="695"/>
      <c r="EQ27" s="695"/>
      <c r="ER27" s="695"/>
      <c r="ES27" s="695"/>
      <c r="ET27" s="695"/>
      <c r="EU27" s="695"/>
      <c r="EV27" s="695"/>
      <c r="EW27" s="695"/>
      <c r="EX27" s="695"/>
      <c r="EY27" s="695"/>
      <c r="EZ27" s="695"/>
      <c r="FA27" s="695"/>
      <c r="FB27" s="695"/>
      <c r="FC27" s="695"/>
      <c r="FD27" s="695"/>
      <c r="FE27" s="695"/>
      <c r="FF27" s="695"/>
      <c r="FG27" s="695"/>
      <c r="FH27" s="695"/>
      <c r="FI27" s="695"/>
      <c r="FJ27" s="695"/>
      <c r="FK27" s="695"/>
      <c r="FL27" s="695"/>
      <c r="FM27" s="695"/>
    </row>
    <row r="28" spans="1:15" ht="7.5" customHeight="1">
      <c r="A28" s="429"/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</row>
    <row r="29" spans="1:169" s="428" customFormat="1" ht="12.75" customHeight="1">
      <c r="A29" s="585" t="s">
        <v>147</v>
      </c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7"/>
      <c r="M29" s="585" t="s">
        <v>513</v>
      </c>
      <c r="N29" s="586"/>
      <c r="O29" s="587"/>
      <c r="P29" s="585" t="s">
        <v>462</v>
      </c>
      <c r="Q29" s="586"/>
      <c r="R29" s="586"/>
      <c r="S29" s="586"/>
      <c r="T29" s="586"/>
      <c r="U29" s="586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6"/>
      <c r="AG29" s="586"/>
      <c r="AH29" s="586"/>
      <c r="AI29" s="586"/>
      <c r="AJ29" s="586"/>
      <c r="AK29" s="586"/>
      <c r="AL29" s="586"/>
      <c r="AM29" s="586"/>
      <c r="AN29" s="586"/>
      <c r="AO29" s="586"/>
      <c r="AP29" s="586"/>
      <c r="AQ29" s="586"/>
      <c r="AR29" s="586"/>
      <c r="AS29" s="586"/>
      <c r="AT29" s="586"/>
      <c r="AU29" s="586"/>
      <c r="AV29" s="586"/>
      <c r="AW29" s="586"/>
      <c r="AX29" s="586"/>
      <c r="AY29" s="586"/>
      <c r="AZ29" s="586"/>
      <c r="BA29" s="586"/>
      <c r="BB29" s="586"/>
      <c r="BC29" s="586"/>
      <c r="BD29" s="586"/>
      <c r="BE29" s="587"/>
      <c r="BF29" s="585" t="s">
        <v>463</v>
      </c>
      <c r="BG29" s="586"/>
      <c r="BH29" s="586"/>
      <c r="BI29" s="586"/>
      <c r="BJ29" s="586"/>
      <c r="BK29" s="586"/>
      <c r="BL29" s="586"/>
      <c r="BM29" s="586"/>
      <c r="BN29" s="586"/>
      <c r="BO29" s="586"/>
      <c r="BP29" s="586"/>
      <c r="BQ29" s="586"/>
      <c r="BR29" s="586"/>
      <c r="BS29" s="586"/>
      <c r="BT29" s="586"/>
      <c r="BU29" s="587"/>
      <c r="BV29" s="617" t="s">
        <v>111</v>
      </c>
      <c r="BW29" s="618"/>
      <c r="BX29" s="618"/>
      <c r="BY29" s="618"/>
      <c r="BZ29" s="618"/>
      <c r="CA29" s="618"/>
      <c r="CB29" s="618"/>
      <c r="CC29" s="618"/>
      <c r="CD29" s="618"/>
      <c r="CE29" s="618"/>
      <c r="CF29" s="618"/>
      <c r="CG29" s="618"/>
      <c r="CH29" s="618"/>
      <c r="CI29" s="618"/>
      <c r="CJ29" s="618"/>
      <c r="CK29" s="618"/>
      <c r="CL29" s="618"/>
      <c r="CM29" s="618"/>
      <c r="CN29" s="618"/>
      <c r="CO29" s="618"/>
      <c r="CP29" s="618"/>
      <c r="CQ29" s="618"/>
      <c r="CR29" s="618"/>
      <c r="CS29" s="618"/>
      <c r="CT29" s="618"/>
      <c r="CU29" s="618"/>
      <c r="CV29" s="618"/>
      <c r="CW29" s="618"/>
      <c r="CX29" s="618"/>
      <c r="CY29" s="618"/>
      <c r="CZ29" s="618"/>
      <c r="DA29" s="618"/>
      <c r="DB29" s="618"/>
      <c r="DC29" s="618"/>
      <c r="DD29" s="618"/>
      <c r="DE29" s="618"/>
      <c r="DF29" s="618"/>
      <c r="DG29" s="618"/>
      <c r="DH29" s="618"/>
      <c r="DI29" s="618"/>
      <c r="DJ29" s="618"/>
      <c r="DK29" s="618"/>
      <c r="DL29" s="618"/>
      <c r="DM29" s="618"/>
      <c r="DN29" s="618"/>
      <c r="DO29" s="618"/>
      <c r="DP29" s="618"/>
      <c r="DQ29" s="618"/>
      <c r="DR29" s="618"/>
      <c r="DS29" s="618"/>
      <c r="DT29" s="618"/>
      <c r="DU29" s="618"/>
      <c r="DV29" s="618"/>
      <c r="DW29" s="618"/>
      <c r="DX29" s="618"/>
      <c r="DY29" s="618"/>
      <c r="DZ29" s="618"/>
      <c r="EA29" s="618"/>
      <c r="EB29" s="618"/>
      <c r="EC29" s="618"/>
      <c r="ED29" s="618"/>
      <c r="EE29" s="618"/>
      <c r="EF29" s="618"/>
      <c r="EG29" s="618"/>
      <c r="EH29" s="618"/>
      <c r="EI29" s="618"/>
      <c r="EJ29" s="618"/>
      <c r="EK29" s="618"/>
      <c r="EL29" s="618"/>
      <c r="EM29" s="618"/>
      <c r="EN29" s="618"/>
      <c r="EO29" s="618"/>
      <c r="EP29" s="618"/>
      <c r="EQ29" s="618"/>
      <c r="ER29" s="618"/>
      <c r="ES29" s="618"/>
      <c r="ET29" s="618"/>
      <c r="EU29" s="618"/>
      <c r="EV29" s="618"/>
      <c r="EW29" s="618"/>
      <c r="EX29" s="618"/>
      <c r="EY29" s="618"/>
      <c r="EZ29" s="618"/>
      <c r="FA29" s="618"/>
      <c r="FB29" s="618"/>
      <c r="FC29" s="618"/>
      <c r="FD29" s="618"/>
      <c r="FE29" s="618"/>
      <c r="FF29" s="618"/>
      <c r="FG29" s="618"/>
      <c r="FH29" s="618"/>
      <c r="FI29" s="618"/>
      <c r="FJ29" s="618"/>
      <c r="FK29" s="618"/>
      <c r="FL29" s="618"/>
      <c r="FM29" s="619"/>
    </row>
    <row r="30" spans="1:169" s="428" customFormat="1" ht="11.25" customHeight="1">
      <c r="A30" s="588"/>
      <c r="B30" s="589"/>
      <c r="C30" s="589"/>
      <c r="D30" s="589"/>
      <c r="E30" s="589"/>
      <c r="F30" s="589"/>
      <c r="G30" s="589"/>
      <c r="H30" s="589"/>
      <c r="I30" s="589"/>
      <c r="J30" s="589"/>
      <c r="K30" s="589"/>
      <c r="L30" s="590"/>
      <c r="M30" s="588"/>
      <c r="N30" s="589"/>
      <c r="O30" s="590"/>
      <c r="P30" s="588"/>
      <c r="Q30" s="589"/>
      <c r="R30" s="589"/>
      <c r="S30" s="589"/>
      <c r="T30" s="589"/>
      <c r="U30" s="589"/>
      <c r="V30" s="589"/>
      <c r="W30" s="589"/>
      <c r="X30" s="589"/>
      <c r="Y30" s="589"/>
      <c r="Z30" s="589"/>
      <c r="AA30" s="589"/>
      <c r="AB30" s="589"/>
      <c r="AC30" s="589"/>
      <c r="AD30" s="589"/>
      <c r="AE30" s="589"/>
      <c r="AF30" s="589"/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89"/>
      <c r="AV30" s="589"/>
      <c r="AW30" s="589"/>
      <c r="AX30" s="589"/>
      <c r="AY30" s="589"/>
      <c r="AZ30" s="589"/>
      <c r="BA30" s="589"/>
      <c r="BB30" s="589"/>
      <c r="BC30" s="589"/>
      <c r="BD30" s="589"/>
      <c r="BE30" s="590"/>
      <c r="BF30" s="588"/>
      <c r="BG30" s="589"/>
      <c r="BH30" s="589"/>
      <c r="BI30" s="589"/>
      <c r="BJ30" s="589"/>
      <c r="BK30" s="589"/>
      <c r="BL30" s="589"/>
      <c r="BM30" s="589"/>
      <c r="BN30" s="589"/>
      <c r="BO30" s="589"/>
      <c r="BP30" s="589"/>
      <c r="BQ30" s="589"/>
      <c r="BR30" s="589"/>
      <c r="BS30" s="589"/>
      <c r="BT30" s="589"/>
      <c r="BU30" s="590"/>
      <c r="BV30" s="603" t="s">
        <v>464</v>
      </c>
      <c r="BW30" s="604"/>
      <c r="BX30" s="604"/>
      <c r="BY30" s="604"/>
      <c r="BZ30" s="604"/>
      <c r="CA30" s="604"/>
      <c r="CB30" s="604"/>
      <c r="CC30" s="604"/>
      <c r="CD30" s="604"/>
      <c r="CE30" s="604"/>
      <c r="CF30" s="604"/>
      <c r="CG30" s="604"/>
      <c r="CH30" s="604"/>
      <c r="CI30" s="604"/>
      <c r="CJ30" s="604"/>
      <c r="CK30" s="696" t="str">
        <f>'Лиц-1-О'!BV29</f>
        <v>22</v>
      </c>
      <c r="CL30" s="696"/>
      <c r="CM30" s="696"/>
      <c r="CN30" s="597" t="s">
        <v>465</v>
      </c>
      <c r="CO30" s="597"/>
      <c r="CP30" s="597"/>
      <c r="CQ30" s="597"/>
      <c r="CR30" s="597"/>
      <c r="CS30" s="597"/>
      <c r="CT30" s="597"/>
      <c r="CU30" s="597"/>
      <c r="CV30" s="597"/>
      <c r="CW30" s="597"/>
      <c r="CX30" s="597"/>
      <c r="CY30" s="597"/>
      <c r="CZ30" s="597"/>
      <c r="DA30" s="598"/>
      <c r="DB30" s="603" t="s">
        <v>464</v>
      </c>
      <c r="DC30" s="604"/>
      <c r="DD30" s="604"/>
      <c r="DE30" s="604"/>
      <c r="DF30" s="604"/>
      <c r="DG30" s="604"/>
      <c r="DH30" s="604"/>
      <c r="DI30" s="604"/>
      <c r="DJ30" s="604"/>
      <c r="DK30" s="604"/>
      <c r="DL30" s="604"/>
      <c r="DM30" s="604"/>
      <c r="DN30" s="604"/>
      <c r="DO30" s="604"/>
      <c r="DP30" s="604"/>
      <c r="DQ30" s="696" t="str">
        <f>'Лиц-1-О'!DB29</f>
        <v>23</v>
      </c>
      <c r="DR30" s="696"/>
      <c r="DS30" s="696"/>
      <c r="DT30" s="597" t="s">
        <v>465</v>
      </c>
      <c r="DU30" s="597"/>
      <c r="DV30" s="597"/>
      <c r="DW30" s="597"/>
      <c r="DX30" s="597"/>
      <c r="DY30" s="597"/>
      <c r="DZ30" s="597"/>
      <c r="EA30" s="597"/>
      <c r="EB30" s="597"/>
      <c r="EC30" s="597"/>
      <c r="ED30" s="597"/>
      <c r="EE30" s="597"/>
      <c r="EF30" s="597"/>
      <c r="EG30" s="598"/>
      <c r="EH30" s="603" t="s">
        <v>464</v>
      </c>
      <c r="EI30" s="604"/>
      <c r="EJ30" s="604"/>
      <c r="EK30" s="604"/>
      <c r="EL30" s="604"/>
      <c r="EM30" s="604"/>
      <c r="EN30" s="604"/>
      <c r="EO30" s="604"/>
      <c r="EP30" s="604"/>
      <c r="EQ30" s="604"/>
      <c r="ER30" s="604"/>
      <c r="ES30" s="604"/>
      <c r="ET30" s="604"/>
      <c r="EU30" s="604"/>
      <c r="EV30" s="604"/>
      <c r="EW30" s="696" t="str">
        <f>'Лиц-1-О'!EH29</f>
        <v>24</v>
      </c>
      <c r="EX30" s="696"/>
      <c r="EY30" s="696"/>
      <c r="EZ30" s="597" t="s">
        <v>465</v>
      </c>
      <c r="FA30" s="597"/>
      <c r="FB30" s="597"/>
      <c r="FC30" s="597"/>
      <c r="FD30" s="597"/>
      <c r="FE30" s="597"/>
      <c r="FF30" s="597"/>
      <c r="FG30" s="597"/>
      <c r="FH30" s="597"/>
      <c r="FI30" s="597"/>
      <c r="FJ30" s="597"/>
      <c r="FK30" s="597"/>
      <c r="FL30" s="597"/>
      <c r="FM30" s="598"/>
    </row>
    <row r="31" spans="1:169" s="428" customFormat="1" ht="12.75" customHeight="1">
      <c r="A31" s="588"/>
      <c r="B31" s="589"/>
      <c r="C31" s="589"/>
      <c r="D31" s="589"/>
      <c r="E31" s="589"/>
      <c r="F31" s="589"/>
      <c r="G31" s="589"/>
      <c r="H31" s="589"/>
      <c r="I31" s="589"/>
      <c r="J31" s="589"/>
      <c r="K31" s="589"/>
      <c r="L31" s="590"/>
      <c r="M31" s="588"/>
      <c r="N31" s="589"/>
      <c r="O31" s="590"/>
      <c r="P31" s="591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92"/>
      <c r="AF31" s="592"/>
      <c r="AG31" s="592"/>
      <c r="AH31" s="592"/>
      <c r="AI31" s="592"/>
      <c r="AJ31" s="592"/>
      <c r="AK31" s="592"/>
      <c r="AL31" s="592"/>
      <c r="AM31" s="592"/>
      <c r="AN31" s="592"/>
      <c r="AO31" s="592"/>
      <c r="AP31" s="592"/>
      <c r="AQ31" s="592"/>
      <c r="AR31" s="592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93"/>
      <c r="BF31" s="588"/>
      <c r="BG31" s="589"/>
      <c r="BH31" s="589"/>
      <c r="BI31" s="589"/>
      <c r="BJ31" s="589"/>
      <c r="BK31" s="589"/>
      <c r="BL31" s="589"/>
      <c r="BM31" s="589"/>
      <c r="BN31" s="589"/>
      <c r="BO31" s="589"/>
      <c r="BP31" s="589"/>
      <c r="BQ31" s="589"/>
      <c r="BR31" s="589"/>
      <c r="BS31" s="589"/>
      <c r="BT31" s="589"/>
      <c r="BU31" s="590"/>
      <c r="BV31" s="599" t="s">
        <v>466</v>
      </c>
      <c r="BW31" s="600"/>
      <c r="BX31" s="600"/>
      <c r="BY31" s="600"/>
      <c r="BZ31" s="600"/>
      <c r="CA31" s="600"/>
      <c r="CB31" s="600"/>
      <c r="CC31" s="600"/>
      <c r="CD31" s="600"/>
      <c r="CE31" s="600"/>
      <c r="CF31" s="600"/>
      <c r="CG31" s="600"/>
      <c r="CH31" s="600"/>
      <c r="CI31" s="600"/>
      <c r="CJ31" s="600"/>
      <c r="CK31" s="600"/>
      <c r="CL31" s="600"/>
      <c r="CM31" s="600"/>
      <c r="CN31" s="600"/>
      <c r="CO31" s="600"/>
      <c r="CP31" s="600"/>
      <c r="CQ31" s="600"/>
      <c r="CR31" s="600"/>
      <c r="CS31" s="600"/>
      <c r="CT31" s="600"/>
      <c r="CU31" s="600"/>
      <c r="CV31" s="600"/>
      <c r="CW31" s="600"/>
      <c r="CX31" s="600"/>
      <c r="CY31" s="600"/>
      <c r="CZ31" s="600"/>
      <c r="DA31" s="601"/>
      <c r="DB31" s="599" t="s">
        <v>467</v>
      </c>
      <c r="DC31" s="600"/>
      <c r="DD31" s="600"/>
      <c r="DE31" s="600"/>
      <c r="DF31" s="600"/>
      <c r="DG31" s="600"/>
      <c r="DH31" s="600"/>
      <c r="DI31" s="600"/>
      <c r="DJ31" s="600"/>
      <c r="DK31" s="600"/>
      <c r="DL31" s="600"/>
      <c r="DM31" s="600"/>
      <c r="DN31" s="600"/>
      <c r="DO31" s="600"/>
      <c r="DP31" s="600"/>
      <c r="DQ31" s="600"/>
      <c r="DR31" s="600"/>
      <c r="DS31" s="600"/>
      <c r="DT31" s="600"/>
      <c r="DU31" s="600"/>
      <c r="DV31" s="600"/>
      <c r="DW31" s="600"/>
      <c r="DX31" s="600"/>
      <c r="DY31" s="600"/>
      <c r="DZ31" s="600"/>
      <c r="EA31" s="600"/>
      <c r="EB31" s="600"/>
      <c r="EC31" s="600"/>
      <c r="ED31" s="600"/>
      <c r="EE31" s="600"/>
      <c r="EF31" s="600"/>
      <c r="EG31" s="601"/>
      <c r="EH31" s="599" t="s">
        <v>468</v>
      </c>
      <c r="EI31" s="600"/>
      <c r="EJ31" s="600"/>
      <c r="EK31" s="600"/>
      <c r="EL31" s="600"/>
      <c r="EM31" s="600"/>
      <c r="EN31" s="600"/>
      <c r="EO31" s="600"/>
      <c r="EP31" s="600"/>
      <c r="EQ31" s="600"/>
      <c r="ER31" s="600"/>
      <c r="ES31" s="600"/>
      <c r="ET31" s="600"/>
      <c r="EU31" s="600"/>
      <c r="EV31" s="600"/>
      <c r="EW31" s="600"/>
      <c r="EX31" s="600"/>
      <c r="EY31" s="600"/>
      <c r="EZ31" s="600"/>
      <c r="FA31" s="600"/>
      <c r="FB31" s="600"/>
      <c r="FC31" s="600"/>
      <c r="FD31" s="600"/>
      <c r="FE31" s="600"/>
      <c r="FF31" s="600"/>
      <c r="FG31" s="600"/>
      <c r="FH31" s="600"/>
      <c r="FI31" s="600"/>
      <c r="FJ31" s="600"/>
      <c r="FK31" s="600"/>
      <c r="FL31" s="600"/>
      <c r="FM31" s="601"/>
    </row>
    <row r="32" spans="1:169" s="428" customFormat="1" ht="33" customHeight="1">
      <c r="A32" s="591"/>
      <c r="B32" s="592"/>
      <c r="C32" s="592"/>
      <c r="D32" s="592"/>
      <c r="E32" s="592"/>
      <c r="F32" s="592"/>
      <c r="G32" s="592"/>
      <c r="H32" s="592"/>
      <c r="I32" s="592"/>
      <c r="J32" s="592"/>
      <c r="K32" s="592"/>
      <c r="L32" s="593"/>
      <c r="M32" s="591"/>
      <c r="N32" s="592"/>
      <c r="O32" s="593"/>
      <c r="P32" s="584" t="s">
        <v>469</v>
      </c>
      <c r="Q32" s="582"/>
      <c r="R32" s="582"/>
      <c r="S32" s="582"/>
      <c r="T32" s="582"/>
      <c r="U32" s="582"/>
      <c r="V32" s="582"/>
      <c r="W32" s="582"/>
      <c r="X32" s="582"/>
      <c r="Y32" s="583"/>
      <c r="Z32" s="584" t="s">
        <v>470</v>
      </c>
      <c r="AA32" s="582"/>
      <c r="AB32" s="582"/>
      <c r="AC32" s="582"/>
      <c r="AD32" s="582"/>
      <c r="AE32" s="582"/>
      <c r="AF32" s="582"/>
      <c r="AG32" s="582"/>
      <c r="AH32" s="582"/>
      <c r="AI32" s="583"/>
      <c r="AJ32" s="584" t="s">
        <v>471</v>
      </c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  <c r="AU32" s="582"/>
      <c r="AV32" s="583"/>
      <c r="AW32" s="584" t="s">
        <v>472</v>
      </c>
      <c r="AX32" s="582"/>
      <c r="AY32" s="582"/>
      <c r="AZ32" s="582"/>
      <c r="BA32" s="582"/>
      <c r="BB32" s="582"/>
      <c r="BC32" s="582"/>
      <c r="BD32" s="582"/>
      <c r="BE32" s="583"/>
      <c r="BF32" s="591"/>
      <c r="BG32" s="592"/>
      <c r="BH32" s="592"/>
      <c r="BI32" s="592"/>
      <c r="BJ32" s="592"/>
      <c r="BK32" s="592"/>
      <c r="BL32" s="592"/>
      <c r="BM32" s="592"/>
      <c r="BN32" s="592"/>
      <c r="BO32" s="592"/>
      <c r="BP32" s="592"/>
      <c r="BQ32" s="592"/>
      <c r="BR32" s="592"/>
      <c r="BS32" s="592"/>
      <c r="BT32" s="592"/>
      <c r="BU32" s="593"/>
      <c r="BV32" s="584" t="s">
        <v>473</v>
      </c>
      <c r="BW32" s="582"/>
      <c r="BX32" s="582"/>
      <c r="BY32" s="582"/>
      <c r="BZ32" s="582"/>
      <c r="CA32" s="582"/>
      <c r="CB32" s="582"/>
      <c r="CC32" s="582"/>
      <c r="CD32" s="582"/>
      <c r="CE32" s="582"/>
      <c r="CF32" s="582"/>
      <c r="CG32" s="583"/>
      <c r="CH32" s="584" t="s">
        <v>474</v>
      </c>
      <c r="CI32" s="582"/>
      <c r="CJ32" s="582"/>
      <c r="CK32" s="582"/>
      <c r="CL32" s="582"/>
      <c r="CM32" s="582"/>
      <c r="CN32" s="582"/>
      <c r="CO32" s="582"/>
      <c r="CP32" s="582"/>
      <c r="CQ32" s="583"/>
      <c r="CR32" s="582" t="s">
        <v>475</v>
      </c>
      <c r="CS32" s="582"/>
      <c r="CT32" s="582"/>
      <c r="CU32" s="582"/>
      <c r="CV32" s="582"/>
      <c r="CW32" s="582"/>
      <c r="CX32" s="582"/>
      <c r="CY32" s="582"/>
      <c r="CZ32" s="582"/>
      <c r="DA32" s="582"/>
      <c r="DB32" s="584" t="s">
        <v>473</v>
      </c>
      <c r="DC32" s="582"/>
      <c r="DD32" s="582"/>
      <c r="DE32" s="582"/>
      <c r="DF32" s="582"/>
      <c r="DG32" s="582"/>
      <c r="DH32" s="582"/>
      <c r="DI32" s="582"/>
      <c r="DJ32" s="582"/>
      <c r="DK32" s="582"/>
      <c r="DL32" s="582"/>
      <c r="DM32" s="583"/>
      <c r="DN32" s="584" t="s">
        <v>474</v>
      </c>
      <c r="DO32" s="582"/>
      <c r="DP32" s="582"/>
      <c r="DQ32" s="582"/>
      <c r="DR32" s="582"/>
      <c r="DS32" s="582"/>
      <c r="DT32" s="582"/>
      <c r="DU32" s="582"/>
      <c r="DV32" s="582"/>
      <c r="DW32" s="583"/>
      <c r="DX32" s="582" t="s">
        <v>475</v>
      </c>
      <c r="DY32" s="582"/>
      <c r="DZ32" s="582"/>
      <c r="EA32" s="582"/>
      <c r="EB32" s="582"/>
      <c r="EC32" s="582"/>
      <c r="ED32" s="582"/>
      <c r="EE32" s="582"/>
      <c r="EF32" s="582"/>
      <c r="EG32" s="582"/>
      <c r="EH32" s="584" t="s">
        <v>473</v>
      </c>
      <c r="EI32" s="582"/>
      <c r="EJ32" s="582"/>
      <c r="EK32" s="582"/>
      <c r="EL32" s="582"/>
      <c r="EM32" s="582"/>
      <c r="EN32" s="582"/>
      <c r="EO32" s="582"/>
      <c r="EP32" s="582"/>
      <c r="EQ32" s="582"/>
      <c r="ER32" s="582"/>
      <c r="ES32" s="583"/>
      <c r="ET32" s="584" t="s">
        <v>474</v>
      </c>
      <c r="EU32" s="582"/>
      <c r="EV32" s="582"/>
      <c r="EW32" s="582"/>
      <c r="EX32" s="582"/>
      <c r="EY32" s="582"/>
      <c r="EZ32" s="582"/>
      <c r="FA32" s="582"/>
      <c r="FB32" s="582"/>
      <c r="FC32" s="583"/>
      <c r="FD32" s="582" t="s">
        <v>475</v>
      </c>
      <c r="FE32" s="582"/>
      <c r="FF32" s="582"/>
      <c r="FG32" s="582"/>
      <c r="FH32" s="582"/>
      <c r="FI32" s="582"/>
      <c r="FJ32" s="582"/>
      <c r="FK32" s="582"/>
      <c r="FL32" s="582"/>
      <c r="FM32" s="583"/>
    </row>
    <row r="33" spans="1:169" s="428" customFormat="1" ht="13.5" customHeight="1" thickBot="1">
      <c r="A33" s="584">
        <v>1</v>
      </c>
      <c r="B33" s="582"/>
      <c r="C33" s="582"/>
      <c r="D33" s="582"/>
      <c r="E33" s="582"/>
      <c r="F33" s="582"/>
      <c r="G33" s="582"/>
      <c r="H33" s="582"/>
      <c r="I33" s="582"/>
      <c r="J33" s="582"/>
      <c r="K33" s="582"/>
      <c r="L33" s="583"/>
      <c r="M33" s="692">
        <v>2</v>
      </c>
      <c r="N33" s="693"/>
      <c r="O33" s="694"/>
      <c r="P33" s="579">
        <v>3</v>
      </c>
      <c r="Q33" s="580"/>
      <c r="R33" s="580"/>
      <c r="S33" s="580"/>
      <c r="T33" s="580"/>
      <c r="U33" s="580"/>
      <c r="V33" s="580"/>
      <c r="W33" s="580"/>
      <c r="X33" s="580"/>
      <c r="Y33" s="581"/>
      <c r="Z33" s="579">
        <v>4</v>
      </c>
      <c r="AA33" s="580"/>
      <c r="AB33" s="580"/>
      <c r="AC33" s="580"/>
      <c r="AD33" s="580"/>
      <c r="AE33" s="580"/>
      <c r="AF33" s="580"/>
      <c r="AG33" s="580"/>
      <c r="AH33" s="580"/>
      <c r="AI33" s="581"/>
      <c r="AJ33" s="579">
        <v>5</v>
      </c>
      <c r="AK33" s="580"/>
      <c r="AL33" s="580"/>
      <c r="AM33" s="580"/>
      <c r="AN33" s="580"/>
      <c r="AO33" s="580"/>
      <c r="AP33" s="580"/>
      <c r="AQ33" s="580"/>
      <c r="AR33" s="580"/>
      <c r="AS33" s="580"/>
      <c r="AT33" s="580"/>
      <c r="AU33" s="580"/>
      <c r="AV33" s="581"/>
      <c r="AW33" s="579">
        <v>6</v>
      </c>
      <c r="AX33" s="580"/>
      <c r="AY33" s="580"/>
      <c r="AZ33" s="580"/>
      <c r="BA33" s="580"/>
      <c r="BB33" s="580"/>
      <c r="BC33" s="580"/>
      <c r="BD33" s="580"/>
      <c r="BE33" s="581"/>
      <c r="BF33" s="579">
        <v>7</v>
      </c>
      <c r="BG33" s="580"/>
      <c r="BH33" s="580"/>
      <c r="BI33" s="580"/>
      <c r="BJ33" s="580"/>
      <c r="BK33" s="580"/>
      <c r="BL33" s="580"/>
      <c r="BM33" s="580"/>
      <c r="BN33" s="580"/>
      <c r="BO33" s="580"/>
      <c r="BP33" s="580"/>
      <c r="BQ33" s="580"/>
      <c r="BR33" s="580"/>
      <c r="BS33" s="580"/>
      <c r="BT33" s="580"/>
      <c r="BU33" s="581"/>
      <c r="BV33" s="579">
        <v>8</v>
      </c>
      <c r="BW33" s="580"/>
      <c r="BX33" s="580"/>
      <c r="BY33" s="580"/>
      <c r="BZ33" s="580"/>
      <c r="CA33" s="580"/>
      <c r="CB33" s="580"/>
      <c r="CC33" s="580"/>
      <c r="CD33" s="580"/>
      <c r="CE33" s="580"/>
      <c r="CF33" s="580"/>
      <c r="CG33" s="581"/>
      <c r="CH33" s="579">
        <v>9</v>
      </c>
      <c r="CI33" s="580"/>
      <c r="CJ33" s="580"/>
      <c r="CK33" s="580"/>
      <c r="CL33" s="580"/>
      <c r="CM33" s="580"/>
      <c r="CN33" s="580"/>
      <c r="CO33" s="580"/>
      <c r="CP33" s="580"/>
      <c r="CQ33" s="581"/>
      <c r="CR33" s="580">
        <v>10</v>
      </c>
      <c r="CS33" s="580"/>
      <c r="CT33" s="580"/>
      <c r="CU33" s="580"/>
      <c r="CV33" s="580"/>
      <c r="CW33" s="580"/>
      <c r="CX33" s="580"/>
      <c r="CY33" s="580"/>
      <c r="CZ33" s="580"/>
      <c r="DA33" s="580"/>
      <c r="DB33" s="579">
        <v>11</v>
      </c>
      <c r="DC33" s="580"/>
      <c r="DD33" s="580"/>
      <c r="DE33" s="580"/>
      <c r="DF33" s="580"/>
      <c r="DG33" s="580"/>
      <c r="DH33" s="580"/>
      <c r="DI33" s="580"/>
      <c r="DJ33" s="580"/>
      <c r="DK33" s="580"/>
      <c r="DL33" s="580"/>
      <c r="DM33" s="581"/>
      <c r="DN33" s="579">
        <v>12</v>
      </c>
      <c r="DO33" s="580"/>
      <c r="DP33" s="580"/>
      <c r="DQ33" s="580"/>
      <c r="DR33" s="580"/>
      <c r="DS33" s="580"/>
      <c r="DT33" s="580"/>
      <c r="DU33" s="580"/>
      <c r="DV33" s="580"/>
      <c r="DW33" s="581"/>
      <c r="DX33" s="580">
        <v>13</v>
      </c>
      <c r="DY33" s="580"/>
      <c r="DZ33" s="580"/>
      <c r="EA33" s="580"/>
      <c r="EB33" s="580"/>
      <c r="EC33" s="580"/>
      <c r="ED33" s="580"/>
      <c r="EE33" s="580"/>
      <c r="EF33" s="580"/>
      <c r="EG33" s="580"/>
      <c r="EH33" s="579">
        <v>14</v>
      </c>
      <c r="EI33" s="580"/>
      <c r="EJ33" s="580"/>
      <c r="EK33" s="580"/>
      <c r="EL33" s="580"/>
      <c r="EM33" s="580"/>
      <c r="EN33" s="580"/>
      <c r="EO33" s="580"/>
      <c r="EP33" s="580"/>
      <c r="EQ33" s="580"/>
      <c r="ER33" s="580"/>
      <c r="ES33" s="581"/>
      <c r="ET33" s="579">
        <v>15</v>
      </c>
      <c r="EU33" s="580"/>
      <c r="EV33" s="580"/>
      <c r="EW33" s="580"/>
      <c r="EX33" s="580"/>
      <c r="EY33" s="580"/>
      <c r="EZ33" s="580"/>
      <c r="FA33" s="580"/>
      <c r="FB33" s="580"/>
      <c r="FC33" s="581"/>
      <c r="FD33" s="580">
        <v>16</v>
      </c>
      <c r="FE33" s="580"/>
      <c r="FF33" s="580"/>
      <c r="FG33" s="580"/>
      <c r="FH33" s="580"/>
      <c r="FI33" s="580"/>
      <c r="FJ33" s="580"/>
      <c r="FK33" s="580"/>
      <c r="FL33" s="580"/>
      <c r="FM33" s="581"/>
    </row>
    <row r="34" spans="1:169" s="429" customFormat="1" ht="12.75" customHeight="1" thickBot="1">
      <c r="A34" s="698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747"/>
      <c r="M34" s="689"/>
      <c r="N34" s="690"/>
      <c r="O34" s="691"/>
      <c r="P34" s="553"/>
      <c r="Q34" s="554"/>
      <c r="R34" s="554"/>
      <c r="S34" s="554"/>
      <c r="T34" s="554"/>
      <c r="U34" s="554"/>
      <c r="V34" s="554"/>
      <c r="W34" s="554"/>
      <c r="X34" s="554"/>
      <c r="Y34" s="557"/>
      <c r="Z34" s="553"/>
      <c r="AA34" s="554"/>
      <c r="AB34" s="554"/>
      <c r="AC34" s="554"/>
      <c r="AD34" s="554"/>
      <c r="AE34" s="554"/>
      <c r="AF34" s="554"/>
      <c r="AG34" s="554"/>
      <c r="AH34" s="554"/>
      <c r="AI34" s="557"/>
      <c r="AJ34" s="553"/>
      <c r="AK34" s="554"/>
      <c r="AL34" s="554"/>
      <c r="AM34" s="554"/>
      <c r="AN34" s="554"/>
      <c r="AO34" s="554"/>
      <c r="AP34" s="554"/>
      <c r="AQ34" s="554"/>
      <c r="AR34" s="554"/>
      <c r="AS34" s="554"/>
      <c r="AT34" s="554"/>
      <c r="AU34" s="554"/>
      <c r="AV34" s="557"/>
      <c r="AW34" s="553"/>
      <c r="AX34" s="554"/>
      <c r="AY34" s="554"/>
      <c r="AZ34" s="554"/>
      <c r="BA34" s="554"/>
      <c r="BB34" s="554"/>
      <c r="BC34" s="554"/>
      <c r="BD34" s="554"/>
      <c r="BE34" s="554"/>
      <c r="BF34" s="542"/>
      <c r="BG34" s="542"/>
      <c r="BH34" s="542"/>
      <c r="BI34" s="542"/>
      <c r="BJ34" s="542"/>
      <c r="BK34" s="542"/>
      <c r="BL34" s="542"/>
      <c r="BM34" s="542"/>
      <c r="BN34" s="542"/>
      <c r="BO34" s="542"/>
      <c r="BP34" s="542"/>
      <c r="BQ34" s="542"/>
      <c r="BR34" s="542"/>
      <c r="BS34" s="542"/>
      <c r="BT34" s="542"/>
      <c r="BU34" s="542"/>
      <c r="BV34" s="540"/>
      <c r="BW34" s="540"/>
      <c r="BX34" s="540"/>
      <c r="BY34" s="540"/>
      <c r="BZ34" s="540"/>
      <c r="CA34" s="540"/>
      <c r="CB34" s="540"/>
      <c r="CC34" s="540"/>
      <c r="CD34" s="540"/>
      <c r="CE34" s="540"/>
      <c r="CF34" s="540"/>
      <c r="CG34" s="540"/>
      <c r="CH34" s="540"/>
      <c r="CI34" s="540"/>
      <c r="CJ34" s="540"/>
      <c r="CK34" s="540"/>
      <c r="CL34" s="540"/>
      <c r="CM34" s="540"/>
      <c r="CN34" s="540"/>
      <c r="CO34" s="540"/>
      <c r="CP34" s="540"/>
      <c r="CQ34" s="540"/>
      <c r="CR34" s="540"/>
      <c r="CS34" s="540"/>
      <c r="CT34" s="540"/>
      <c r="CU34" s="540"/>
      <c r="CV34" s="540"/>
      <c r="CW34" s="540"/>
      <c r="CX34" s="540"/>
      <c r="CY34" s="540"/>
      <c r="CZ34" s="540"/>
      <c r="DA34" s="540"/>
      <c r="DB34" s="540"/>
      <c r="DC34" s="540"/>
      <c r="DD34" s="540"/>
      <c r="DE34" s="540"/>
      <c r="DF34" s="540"/>
      <c r="DG34" s="540"/>
      <c r="DH34" s="540"/>
      <c r="DI34" s="540"/>
      <c r="DJ34" s="540"/>
      <c r="DK34" s="540"/>
      <c r="DL34" s="540"/>
      <c r="DM34" s="540"/>
      <c r="DN34" s="540"/>
      <c r="DO34" s="540"/>
      <c r="DP34" s="540"/>
      <c r="DQ34" s="540"/>
      <c r="DR34" s="540"/>
      <c r="DS34" s="540"/>
      <c r="DT34" s="540"/>
      <c r="DU34" s="540"/>
      <c r="DV34" s="540"/>
      <c r="DW34" s="540"/>
      <c r="DX34" s="540"/>
      <c r="DY34" s="540"/>
      <c r="DZ34" s="540"/>
      <c r="EA34" s="540"/>
      <c r="EB34" s="540"/>
      <c r="EC34" s="540"/>
      <c r="ED34" s="540"/>
      <c r="EE34" s="540"/>
      <c r="EF34" s="540"/>
      <c r="EG34" s="540"/>
      <c r="EH34" s="540"/>
      <c r="EI34" s="540"/>
      <c r="EJ34" s="540"/>
      <c r="EK34" s="540"/>
      <c r="EL34" s="540"/>
      <c r="EM34" s="540"/>
      <c r="EN34" s="540"/>
      <c r="EO34" s="540"/>
      <c r="EP34" s="540"/>
      <c r="EQ34" s="540"/>
      <c r="ER34" s="540"/>
      <c r="ES34" s="540"/>
      <c r="ET34" s="540"/>
      <c r="EU34" s="540"/>
      <c r="EV34" s="540"/>
      <c r="EW34" s="540"/>
      <c r="EX34" s="540"/>
      <c r="EY34" s="540"/>
      <c r="EZ34" s="540"/>
      <c r="FA34" s="540"/>
      <c r="FB34" s="540"/>
      <c r="FC34" s="540"/>
      <c r="FD34" s="540"/>
      <c r="FE34" s="540"/>
      <c r="FF34" s="540"/>
      <c r="FG34" s="540"/>
      <c r="FH34" s="540"/>
      <c r="FI34" s="540"/>
      <c r="FJ34" s="540"/>
      <c r="FK34" s="540"/>
      <c r="FL34" s="540"/>
      <c r="FM34" s="556"/>
    </row>
    <row r="35" spans="1:169" s="429" customFormat="1" ht="12" thickBot="1">
      <c r="A35" s="685"/>
      <c r="B35" s="685"/>
      <c r="C35" s="685"/>
      <c r="D35" s="685"/>
      <c r="E35" s="685"/>
      <c r="F35" s="685"/>
      <c r="G35" s="685"/>
      <c r="H35" s="685"/>
      <c r="I35" s="685"/>
      <c r="J35" s="685"/>
      <c r="K35" s="685"/>
      <c r="L35" s="685"/>
      <c r="M35" s="686"/>
      <c r="N35" s="686"/>
      <c r="O35" s="686"/>
      <c r="P35" s="555" t="s">
        <v>505</v>
      </c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/>
      <c r="AE35" s="555"/>
      <c r="AF35" s="555"/>
      <c r="AG35" s="555"/>
      <c r="AH35" s="555"/>
      <c r="AI35" s="555"/>
      <c r="AJ35" s="555"/>
      <c r="AK35" s="555"/>
      <c r="AL35" s="555"/>
      <c r="AM35" s="555"/>
      <c r="AN35" s="555"/>
      <c r="AO35" s="555"/>
      <c r="AP35" s="555"/>
      <c r="AQ35" s="555"/>
      <c r="AR35" s="555"/>
      <c r="AS35" s="555"/>
      <c r="AT35" s="555"/>
      <c r="AU35" s="555"/>
      <c r="AV35" s="555"/>
      <c r="AW35" s="555"/>
      <c r="AX35" s="555"/>
      <c r="AY35" s="555"/>
      <c r="AZ35" s="555"/>
      <c r="BA35" s="555"/>
      <c r="BB35" s="555"/>
      <c r="BC35" s="555"/>
      <c r="BD35" s="555"/>
      <c r="BE35" s="555"/>
      <c r="BF35" s="687"/>
      <c r="BG35" s="688"/>
      <c r="BH35" s="688"/>
      <c r="BI35" s="688"/>
      <c r="BJ35" s="688"/>
      <c r="BK35" s="688"/>
      <c r="BL35" s="688"/>
      <c r="BM35" s="688"/>
      <c r="BN35" s="688"/>
      <c r="BO35" s="688"/>
      <c r="BP35" s="688"/>
      <c r="BQ35" s="688"/>
      <c r="BR35" s="688"/>
      <c r="BS35" s="688"/>
      <c r="BT35" s="688"/>
      <c r="BU35" s="688"/>
      <c r="BV35" s="551">
        <f>SUM(BV34:CG34)</f>
        <v>0</v>
      </c>
      <c r="BW35" s="551"/>
      <c r="BX35" s="551"/>
      <c r="BY35" s="551"/>
      <c r="BZ35" s="551"/>
      <c r="CA35" s="551"/>
      <c r="CB35" s="551"/>
      <c r="CC35" s="551"/>
      <c r="CD35" s="551"/>
      <c r="CE35" s="551"/>
      <c r="CF35" s="551"/>
      <c r="CG35" s="551"/>
      <c r="CH35" s="551" t="s">
        <v>506</v>
      </c>
      <c r="CI35" s="551"/>
      <c r="CJ35" s="551"/>
      <c r="CK35" s="551"/>
      <c r="CL35" s="551"/>
      <c r="CM35" s="551"/>
      <c r="CN35" s="551"/>
      <c r="CO35" s="551"/>
      <c r="CP35" s="551"/>
      <c r="CQ35" s="551"/>
      <c r="CR35" s="551" t="s">
        <v>506</v>
      </c>
      <c r="CS35" s="551"/>
      <c r="CT35" s="551"/>
      <c r="CU35" s="551"/>
      <c r="CV35" s="551"/>
      <c r="CW35" s="551"/>
      <c r="CX35" s="551"/>
      <c r="CY35" s="551"/>
      <c r="CZ35" s="551"/>
      <c r="DA35" s="551"/>
      <c r="DB35" s="551">
        <f>SUM(DB34:DM34)</f>
        <v>0</v>
      </c>
      <c r="DC35" s="551"/>
      <c r="DD35" s="551"/>
      <c r="DE35" s="551"/>
      <c r="DF35" s="551"/>
      <c r="DG35" s="551"/>
      <c r="DH35" s="551"/>
      <c r="DI35" s="551"/>
      <c r="DJ35" s="551"/>
      <c r="DK35" s="551"/>
      <c r="DL35" s="551"/>
      <c r="DM35" s="551"/>
      <c r="DN35" s="551" t="s">
        <v>506</v>
      </c>
      <c r="DO35" s="551"/>
      <c r="DP35" s="551"/>
      <c r="DQ35" s="551"/>
      <c r="DR35" s="551"/>
      <c r="DS35" s="551"/>
      <c r="DT35" s="551"/>
      <c r="DU35" s="551"/>
      <c r="DV35" s="551"/>
      <c r="DW35" s="551"/>
      <c r="DX35" s="551" t="s">
        <v>506</v>
      </c>
      <c r="DY35" s="551"/>
      <c r="DZ35" s="551"/>
      <c r="EA35" s="551"/>
      <c r="EB35" s="551"/>
      <c r="EC35" s="551"/>
      <c r="ED35" s="551"/>
      <c r="EE35" s="551"/>
      <c r="EF35" s="551"/>
      <c r="EG35" s="551"/>
      <c r="EH35" s="551">
        <f>SUM(EH34:ES34)</f>
        <v>0</v>
      </c>
      <c r="EI35" s="551"/>
      <c r="EJ35" s="551"/>
      <c r="EK35" s="551"/>
      <c r="EL35" s="551"/>
      <c r="EM35" s="551"/>
      <c r="EN35" s="551"/>
      <c r="EO35" s="551"/>
      <c r="EP35" s="551"/>
      <c r="EQ35" s="551"/>
      <c r="ER35" s="551"/>
      <c r="ES35" s="551"/>
      <c r="ET35" s="551" t="s">
        <v>506</v>
      </c>
      <c r="EU35" s="551"/>
      <c r="EV35" s="551"/>
      <c r="EW35" s="551"/>
      <c r="EX35" s="551"/>
      <c r="EY35" s="551"/>
      <c r="EZ35" s="551"/>
      <c r="FA35" s="551"/>
      <c r="FB35" s="551"/>
      <c r="FC35" s="551"/>
      <c r="FD35" s="551" t="s">
        <v>506</v>
      </c>
      <c r="FE35" s="551"/>
      <c r="FF35" s="551"/>
      <c r="FG35" s="551"/>
      <c r="FH35" s="551"/>
      <c r="FI35" s="551"/>
      <c r="FJ35" s="551"/>
      <c r="FK35" s="551"/>
      <c r="FL35" s="551"/>
      <c r="FM35" s="552"/>
    </row>
    <row r="36" spans="1:169" s="429" customFormat="1" ht="12" thickBot="1">
      <c r="A36" s="431"/>
      <c r="B36" s="431"/>
      <c r="C36" s="431"/>
      <c r="D36" s="431"/>
      <c r="E36" s="431"/>
      <c r="F36" s="431"/>
      <c r="G36" s="431"/>
      <c r="BF36" s="555" t="s">
        <v>509</v>
      </c>
      <c r="BG36" s="555"/>
      <c r="BH36" s="555"/>
      <c r="BI36" s="555"/>
      <c r="BJ36" s="555"/>
      <c r="BK36" s="555"/>
      <c r="BL36" s="555"/>
      <c r="BM36" s="555"/>
      <c r="BN36" s="555"/>
      <c r="BO36" s="555"/>
      <c r="BP36" s="555"/>
      <c r="BQ36" s="555"/>
      <c r="BR36" s="555"/>
      <c r="BS36" s="555"/>
      <c r="BT36" s="555"/>
      <c r="BU36" s="555"/>
      <c r="BV36" s="571">
        <f>BV35</f>
        <v>0</v>
      </c>
      <c r="BW36" s="572"/>
      <c r="BX36" s="572"/>
      <c r="BY36" s="572"/>
      <c r="BZ36" s="572"/>
      <c r="CA36" s="572"/>
      <c r="CB36" s="572"/>
      <c r="CC36" s="572"/>
      <c r="CD36" s="572"/>
      <c r="CE36" s="572"/>
      <c r="CF36" s="572"/>
      <c r="CG36" s="573"/>
      <c r="CH36" s="574" t="s">
        <v>506</v>
      </c>
      <c r="CI36" s="572"/>
      <c r="CJ36" s="572"/>
      <c r="CK36" s="572"/>
      <c r="CL36" s="572"/>
      <c r="CM36" s="572"/>
      <c r="CN36" s="572"/>
      <c r="CO36" s="572"/>
      <c r="CP36" s="572"/>
      <c r="CQ36" s="573"/>
      <c r="CR36" s="570" t="s">
        <v>506</v>
      </c>
      <c r="CS36" s="570"/>
      <c r="CT36" s="570"/>
      <c r="CU36" s="570"/>
      <c r="CV36" s="570"/>
      <c r="CW36" s="570"/>
      <c r="CX36" s="570"/>
      <c r="CY36" s="570"/>
      <c r="CZ36" s="570"/>
      <c r="DA36" s="574"/>
      <c r="DB36" s="567">
        <f>DB35</f>
        <v>0</v>
      </c>
      <c r="DC36" s="568"/>
      <c r="DD36" s="568"/>
      <c r="DE36" s="568"/>
      <c r="DF36" s="568"/>
      <c r="DG36" s="568"/>
      <c r="DH36" s="568"/>
      <c r="DI36" s="568"/>
      <c r="DJ36" s="568"/>
      <c r="DK36" s="568"/>
      <c r="DL36" s="568"/>
      <c r="DM36" s="569"/>
      <c r="DN36" s="570" t="s">
        <v>506</v>
      </c>
      <c r="DO36" s="570"/>
      <c r="DP36" s="570"/>
      <c r="DQ36" s="570"/>
      <c r="DR36" s="570"/>
      <c r="DS36" s="570"/>
      <c r="DT36" s="570"/>
      <c r="DU36" s="570"/>
      <c r="DV36" s="570"/>
      <c r="DW36" s="570"/>
      <c r="DX36" s="570" t="s">
        <v>506</v>
      </c>
      <c r="DY36" s="570"/>
      <c r="DZ36" s="570"/>
      <c r="EA36" s="570"/>
      <c r="EB36" s="570"/>
      <c r="EC36" s="570"/>
      <c r="ED36" s="570"/>
      <c r="EE36" s="570"/>
      <c r="EF36" s="570"/>
      <c r="EG36" s="574"/>
      <c r="EH36" s="567">
        <f>EH35</f>
        <v>0</v>
      </c>
      <c r="EI36" s="568"/>
      <c r="EJ36" s="568"/>
      <c r="EK36" s="568"/>
      <c r="EL36" s="568"/>
      <c r="EM36" s="568"/>
      <c r="EN36" s="568"/>
      <c r="EO36" s="568"/>
      <c r="EP36" s="568"/>
      <c r="EQ36" s="568"/>
      <c r="ER36" s="568"/>
      <c r="ES36" s="569"/>
      <c r="ET36" s="570" t="s">
        <v>506</v>
      </c>
      <c r="EU36" s="570"/>
      <c r="EV36" s="570"/>
      <c r="EW36" s="570"/>
      <c r="EX36" s="570"/>
      <c r="EY36" s="570"/>
      <c r="EZ36" s="570"/>
      <c r="FA36" s="570"/>
      <c r="FB36" s="570"/>
      <c r="FC36" s="570"/>
      <c r="FD36" s="574" t="s">
        <v>506</v>
      </c>
      <c r="FE36" s="572"/>
      <c r="FF36" s="572"/>
      <c r="FG36" s="572"/>
      <c r="FH36" s="572"/>
      <c r="FI36" s="572"/>
      <c r="FJ36" s="572"/>
      <c r="FK36" s="572"/>
      <c r="FL36" s="572"/>
      <c r="FM36" s="575"/>
    </row>
    <row r="38" spans="1:166" s="430" customFormat="1" ht="24.75" customHeight="1">
      <c r="A38" s="683" t="s">
        <v>552</v>
      </c>
      <c r="B38" s="683"/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683"/>
      <c r="Z38" s="683"/>
      <c r="AA38" s="683"/>
      <c r="AB38" s="683"/>
      <c r="AC38" s="683"/>
      <c r="AD38" s="683"/>
      <c r="AE38" s="683"/>
      <c r="AF38" s="683"/>
      <c r="AG38" s="683"/>
      <c r="AH38" s="683"/>
      <c r="AI38" s="683"/>
      <c r="AJ38" s="683"/>
      <c r="AK38" s="683"/>
      <c r="AL38" s="683"/>
      <c r="AM38" s="683"/>
      <c r="AN38" s="683"/>
      <c r="AO38" s="683"/>
      <c r="AP38" s="683"/>
      <c r="AQ38" s="683"/>
      <c r="AR38" s="683"/>
      <c r="AS38" s="683"/>
      <c r="AT38" s="683"/>
      <c r="AU38" s="683"/>
      <c r="AV38" s="683"/>
      <c r="AW38" s="683"/>
      <c r="AX38" s="683"/>
      <c r="AY38" s="683"/>
      <c r="AZ38" s="683"/>
      <c r="BA38" s="683"/>
      <c r="BB38" s="683"/>
      <c r="BC38" s="683"/>
      <c r="BD38" s="683"/>
      <c r="BE38" s="683"/>
      <c r="BF38" s="683"/>
      <c r="BG38" s="683"/>
      <c r="BH38" s="683"/>
      <c r="BI38" s="683"/>
      <c r="BJ38" s="683"/>
      <c r="BK38" s="683"/>
      <c r="BL38" s="683"/>
      <c r="BM38" s="683"/>
      <c r="BN38" s="683"/>
      <c r="BO38" s="683"/>
      <c r="BP38" s="683"/>
      <c r="BQ38" s="683"/>
      <c r="BR38" s="683"/>
      <c r="BS38" s="683"/>
      <c r="BT38" s="683"/>
      <c r="BU38" s="683"/>
      <c r="BV38" s="683"/>
      <c r="BW38" s="683"/>
      <c r="BX38" s="683"/>
      <c r="BY38" s="683"/>
      <c r="BZ38" s="683"/>
      <c r="CA38" s="683"/>
      <c r="CB38" s="683"/>
      <c r="CC38" s="683"/>
      <c r="CD38" s="683"/>
      <c r="CE38" s="683"/>
      <c r="CF38" s="683"/>
      <c r="CG38" s="683"/>
      <c r="CH38" s="683"/>
      <c r="CI38" s="683"/>
      <c r="CJ38" s="683"/>
      <c r="CK38" s="683"/>
      <c r="CL38" s="683"/>
      <c r="CM38" s="683"/>
      <c r="CN38" s="683"/>
      <c r="CO38" s="683"/>
      <c r="CP38" s="683"/>
      <c r="CQ38" s="683"/>
      <c r="CR38" s="683"/>
      <c r="CS38" s="683"/>
      <c r="CT38" s="683"/>
      <c r="CU38" s="683"/>
      <c r="CV38" s="683"/>
      <c r="CW38" s="683"/>
      <c r="CX38" s="683"/>
      <c r="CY38" s="683"/>
      <c r="CZ38" s="683"/>
      <c r="DA38" s="683"/>
      <c r="DB38" s="683"/>
      <c r="DC38" s="683"/>
      <c r="DD38" s="683"/>
      <c r="DE38" s="683"/>
      <c r="DF38" s="683"/>
      <c r="DG38" s="683"/>
      <c r="DH38" s="683"/>
      <c r="DI38" s="683"/>
      <c r="DJ38" s="683"/>
      <c r="DK38" s="683"/>
      <c r="DL38" s="683"/>
      <c r="DM38" s="683"/>
      <c r="DN38" s="683"/>
      <c r="DO38" s="683"/>
      <c r="DP38" s="683"/>
      <c r="DQ38" s="683"/>
      <c r="DR38" s="683"/>
      <c r="DS38" s="683"/>
      <c r="DT38" s="683"/>
      <c r="DU38" s="683"/>
      <c r="DV38" s="683"/>
      <c r="DW38" s="683"/>
      <c r="DX38" s="683"/>
      <c r="DY38" s="683"/>
      <c r="DZ38" s="683"/>
      <c r="EA38" s="683"/>
      <c r="EB38" s="683"/>
      <c r="EC38" s="683"/>
      <c r="ED38" s="683"/>
      <c r="EE38" s="683"/>
      <c r="EF38" s="683"/>
      <c r="EG38" s="683"/>
      <c r="EH38" s="683"/>
      <c r="EI38" s="683"/>
      <c r="EJ38" s="683"/>
      <c r="EK38" s="683"/>
      <c r="EL38" s="683"/>
      <c r="EM38" s="683"/>
      <c r="EN38" s="683"/>
      <c r="EO38" s="683"/>
      <c r="EP38" s="683"/>
      <c r="EQ38" s="683"/>
      <c r="ER38" s="683"/>
      <c r="ES38" s="683"/>
      <c r="ET38" s="683"/>
      <c r="EU38" s="683"/>
      <c r="EV38" s="683"/>
      <c r="EW38" s="683"/>
      <c r="EX38" s="683"/>
      <c r="EY38" s="683"/>
      <c r="EZ38" s="683"/>
      <c r="FA38" s="683"/>
      <c r="FB38" s="683"/>
      <c r="FC38" s="683"/>
      <c r="FD38" s="683"/>
      <c r="FE38" s="683"/>
      <c r="FF38" s="683"/>
      <c r="FG38" s="683"/>
      <c r="FH38" s="683"/>
      <c r="FI38" s="683"/>
      <c r="FJ38" s="683"/>
    </row>
    <row r="40" ht="12">
      <c r="A40" s="411" t="s">
        <v>151</v>
      </c>
    </row>
    <row r="41" spans="1:116" ht="12">
      <c r="A41" s="411" t="s">
        <v>152</v>
      </c>
      <c r="AD41" s="433"/>
      <c r="AE41" s="433"/>
      <c r="AF41" s="677" t="s">
        <v>555</v>
      </c>
      <c r="AG41" s="677"/>
      <c r="AH41" s="677"/>
      <c r="AI41" s="677"/>
      <c r="AJ41" s="677"/>
      <c r="AK41" s="677"/>
      <c r="AL41" s="677"/>
      <c r="AM41" s="677"/>
      <c r="AN41" s="677"/>
      <c r="AO41" s="677"/>
      <c r="AP41" s="677"/>
      <c r="AQ41" s="677"/>
      <c r="AR41" s="677"/>
      <c r="AS41" s="677"/>
      <c r="AT41" s="677"/>
      <c r="AU41" s="677"/>
      <c r="AV41" s="677"/>
      <c r="AW41" s="677"/>
      <c r="AX41" s="677"/>
      <c r="AY41" s="677"/>
      <c r="AZ41" s="677"/>
      <c r="BA41" s="677"/>
      <c r="BB41" s="677"/>
      <c r="BC41" s="677"/>
      <c r="BD41" s="677"/>
      <c r="BE41" s="677"/>
      <c r="BF41" s="677"/>
      <c r="BG41" s="677"/>
      <c r="BH41" s="677"/>
      <c r="BI41" s="677"/>
      <c r="BJ41" s="677"/>
      <c r="BK41" s="677"/>
      <c r="BL41" s="677"/>
      <c r="BM41" s="677"/>
      <c r="BN41" s="677"/>
      <c r="BO41" s="677"/>
      <c r="BP41" s="677"/>
      <c r="BQ41" s="677"/>
      <c r="BS41" s="677"/>
      <c r="BT41" s="677"/>
      <c r="BU41" s="677"/>
      <c r="BV41" s="677"/>
      <c r="BW41" s="677"/>
      <c r="BX41" s="677"/>
      <c r="BY41" s="677"/>
      <c r="BZ41" s="677"/>
      <c r="CA41" s="677"/>
      <c r="CB41" s="677"/>
      <c r="CC41" s="677"/>
      <c r="CD41" s="677"/>
      <c r="CE41" s="677"/>
      <c r="CF41" s="677"/>
      <c r="CG41" s="677"/>
      <c r="CI41" s="677" t="s">
        <v>400</v>
      </c>
      <c r="CJ41" s="677"/>
      <c r="CK41" s="677"/>
      <c r="CL41" s="677"/>
      <c r="CM41" s="677"/>
      <c r="CN41" s="677"/>
      <c r="CO41" s="677"/>
      <c r="CP41" s="677"/>
      <c r="CQ41" s="677"/>
      <c r="CR41" s="677"/>
      <c r="CS41" s="677"/>
      <c r="CT41" s="677"/>
      <c r="CU41" s="677"/>
      <c r="CV41" s="677"/>
      <c r="CW41" s="677"/>
      <c r="CX41" s="677"/>
      <c r="CY41" s="677"/>
      <c r="CZ41" s="677"/>
      <c r="DA41" s="677"/>
      <c r="DB41" s="677"/>
      <c r="DC41" s="677"/>
      <c r="DD41" s="677"/>
      <c r="DE41" s="677"/>
      <c r="DF41" s="677"/>
      <c r="DG41" s="677"/>
      <c r="DH41" s="677"/>
      <c r="DI41" s="677"/>
      <c r="DJ41" s="677"/>
      <c r="DK41" s="677"/>
      <c r="DL41" s="677"/>
    </row>
    <row r="42" spans="32:116" s="434" customFormat="1" ht="10.5">
      <c r="AF42" s="678" t="s">
        <v>535</v>
      </c>
      <c r="AG42" s="678"/>
      <c r="AH42" s="678"/>
      <c r="AI42" s="678"/>
      <c r="AJ42" s="678"/>
      <c r="AK42" s="678"/>
      <c r="AL42" s="678"/>
      <c r="AM42" s="678"/>
      <c r="AN42" s="678"/>
      <c r="AO42" s="678"/>
      <c r="AP42" s="678"/>
      <c r="AQ42" s="678"/>
      <c r="AR42" s="678"/>
      <c r="AS42" s="678"/>
      <c r="AT42" s="678"/>
      <c r="AU42" s="678"/>
      <c r="AV42" s="678"/>
      <c r="AW42" s="678"/>
      <c r="AX42" s="678"/>
      <c r="AY42" s="678"/>
      <c r="AZ42" s="678"/>
      <c r="BA42" s="678"/>
      <c r="BB42" s="678"/>
      <c r="BC42" s="678"/>
      <c r="BD42" s="678"/>
      <c r="BE42" s="678"/>
      <c r="BF42" s="678"/>
      <c r="BG42" s="678"/>
      <c r="BH42" s="678"/>
      <c r="BI42" s="678"/>
      <c r="BJ42" s="678"/>
      <c r="BK42" s="678"/>
      <c r="BL42" s="678"/>
      <c r="BM42" s="678"/>
      <c r="BN42" s="678"/>
      <c r="BO42" s="678"/>
      <c r="BP42" s="678"/>
      <c r="BQ42" s="678"/>
      <c r="BS42" s="678" t="s">
        <v>161</v>
      </c>
      <c r="BT42" s="678"/>
      <c r="BU42" s="678"/>
      <c r="BV42" s="678"/>
      <c r="BW42" s="678"/>
      <c r="BX42" s="678"/>
      <c r="BY42" s="678"/>
      <c r="BZ42" s="678"/>
      <c r="CA42" s="678"/>
      <c r="CB42" s="678"/>
      <c r="CC42" s="678"/>
      <c r="CD42" s="678"/>
      <c r="CE42" s="678"/>
      <c r="CF42" s="678"/>
      <c r="CG42" s="678"/>
      <c r="CI42" s="678" t="s">
        <v>536</v>
      </c>
      <c r="CJ42" s="678"/>
      <c r="CK42" s="678"/>
      <c r="CL42" s="678"/>
      <c r="CM42" s="678"/>
      <c r="CN42" s="678"/>
      <c r="CO42" s="678"/>
      <c r="CP42" s="678"/>
      <c r="CQ42" s="678"/>
      <c r="CR42" s="678"/>
      <c r="CS42" s="678"/>
      <c r="CT42" s="678"/>
      <c r="CU42" s="678"/>
      <c r="CV42" s="678"/>
      <c r="CW42" s="678"/>
      <c r="CX42" s="678"/>
      <c r="CY42" s="678"/>
      <c r="CZ42" s="678"/>
      <c r="DA42" s="678"/>
      <c r="DB42" s="678"/>
      <c r="DC42" s="678"/>
      <c r="DD42" s="678"/>
      <c r="DE42" s="678"/>
      <c r="DF42" s="678"/>
      <c r="DG42" s="678"/>
      <c r="DH42" s="678"/>
      <c r="DI42" s="678"/>
      <c r="DJ42" s="678"/>
      <c r="DK42" s="678"/>
      <c r="DL42" s="678"/>
    </row>
    <row r="44" spans="1:126" ht="12">
      <c r="A44" s="411" t="s">
        <v>537</v>
      </c>
      <c r="AF44" s="677" t="s">
        <v>538</v>
      </c>
      <c r="AG44" s="677"/>
      <c r="AH44" s="677"/>
      <c r="AI44" s="677"/>
      <c r="AJ44" s="677"/>
      <c r="AK44" s="677"/>
      <c r="AL44" s="677"/>
      <c r="AM44" s="677"/>
      <c r="AN44" s="677"/>
      <c r="AO44" s="677"/>
      <c r="AP44" s="677"/>
      <c r="AQ44" s="677"/>
      <c r="AR44" s="677"/>
      <c r="AS44" s="677"/>
      <c r="AT44" s="677"/>
      <c r="AU44" s="677"/>
      <c r="AV44" s="677"/>
      <c r="AW44" s="677"/>
      <c r="AX44" s="677"/>
      <c r="AY44" s="677"/>
      <c r="AZ44" s="677"/>
      <c r="BA44" s="677"/>
      <c r="BB44" s="677"/>
      <c r="BC44" s="677"/>
      <c r="BD44" s="677"/>
      <c r="BE44" s="677"/>
      <c r="BF44" s="677"/>
      <c r="BG44" s="677"/>
      <c r="BH44" s="677"/>
      <c r="BI44" s="677"/>
      <c r="BJ44" s="677"/>
      <c r="BK44" s="677"/>
      <c r="BL44" s="677"/>
      <c r="BM44" s="677"/>
      <c r="BN44" s="677"/>
      <c r="BO44" s="677"/>
      <c r="BP44" s="677"/>
      <c r="BQ44" s="677"/>
      <c r="BS44" s="677" t="s">
        <v>548</v>
      </c>
      <c r="BT44" s="677"/>
      <c r="BU44" s="677"/>
      <c r="BV44" s="677"/>
      <c r="BW44" s="677"/>
      <c r="BX44" s="677"/>
      <c r="BY44" s="677"/>
      <c r="BZ44" s="677"/>
      <c r="CA44" s="677"/>
      <c r="CB44" s="677"/>
      <c r="CC44" s="677"/>
      <c r="CD44" s="677"/>
      <c r="CE44" s="677"/>
      <c r="CF44" s="677"/>
      <c r="CG44" s="677"/>
      <c r="CH44" s="677"/>
      <c r="CI44" s="677"/>
      <c r="CJ44" s="677"/>
      <c r="CK44" s="677"/>
      <c r="CL44" s="677"/>
      <c r="CM44" s="677"/>
      <c r="CN44" s="677"/>
      <c r="CO44" s="677"/>
      <c r="CP44" s="677"/>
      <c r="CQ44" s="677"/>
      <c r="CR44" s="677"/>
      <c r="CS44" s="677"/>
      <c r="CT44" s="677"/>
      <c r="CU44" s="677"/>
      <c r="CV44" s="677"/>
      <c r="CX44" s="684" t="s">
        <v>418</v>
      </c>
      <c r="CY44" s="684"/>
      <c r="CZ44" s="684"/>
      <c r="DA44" s="684"/>
      <c r="DB44" s="684"/>
      <c r="DC44" s="684"/>
      <c r="DD44" s="684"/>
      <c r="DE44" s="684"/>
      <c r="DF44" s="684"/>
      <c r="DG44" s="684"/>
      <c r="DH44" s="684"/>
      <c r="DI44" s="684"/>
      <c r="DJ44" s="684"/>
      <c r="DK44" s="684"/>
      <c r="DL44" s="684"/>
      <c r="DM44" s="684"/>
      <c r="DN44" s="684"/>
      <c r="DO44" s="684"/>
      <c r="DP44" s="684"/>
      <c r="DQ44" s="684"/>
      <c r="DR44" s="684"/>
      <c r="DS44" s="684"/>
      <c r="DT44" s="684"/>
      <c r="DU44" s="684"/>
      <c r="DV44" s="684"/>
    </row>
    <row r="45" spans="32:126" s="434" customFormat="1" ht="10.5">
      <c r="AF45" s="678" t="s">
        <v>535</v>
      </c>
      <c r="AG45" s="678"/>
      <c r="AH45" s="678"/>
      <c r="AI45" s="678"/>
      <c r="AJ45" s="678"/>
      <c r="AK45" s="678"/>
      <c r="AL45" s="678"/>
      <c r="AM45" s="678"/>
      <c r="AN45" s="678"/>
      <c r="AO45" s="678"/>
      <c r="AP45" s="678"/>
      <c r="AQ45" s="678"/>
      <c r="AR45" s="678"/>
      <c r="AS45" s="678"/>
      <c r="AT45" s="678"/>
      <c r="AU45" s="678"/>
      <c r="AV45" s="678"/>
      <c r="AW45" s="678"/>
      <c r="AX45" s="678"/>
      <c r="AY45" s="678"/>
      <c r="AZ45" s="678"/>
      <c r="BA45" s="678"/>
      <c r="BB45" s="678"/>
      <c r="BC45" s="678"/>
      <c r="BD45" s="678"/>
      <c r="BE45" s="678"/>
      <c r="BF45" s="678"/>
      <c r="BG45" s="678"/>
      <c r="BH45" s="678"/>
      <c r="BI45" s="678"/>
      <c r="BJ45" s="678"/>
      <c r="BK45" s="678"/>
      <c r="BL45" s="678"/>
      <c r="BM45" s="678"/>
      <c r="BN45" s="678"/>
      <c r="BO45" s="678"/>
      <c r="BP45" s="678"/>
      <c r="BQ45" s="678"/>
      <c r="BS45" s="678" t="s">
        <v>536</v>
      </c>
      <c r="BT45" s="678"/>
      <c r="BU45" s="678"/>
      <c r="BV45" s="678"/>
      <c r="BW45" s="678"/>
      <c r="BX45" s="678"/>
      <c r="BY45" s="678"/>
      <c r="BZ45" s="678"/>
      <c r="CA45" s="678"/>
      <c r="CB45" s="678"/>
      <c r="CC45" s="678"/>
      <c r="CD45" s="678"/>
      <c r="CE45" s="678"/>
      <c r="CF45" s="678"/>
      <c r="CG45" s="678"/>
      <c r="CH45" s="678"/>
      <c r="CI45" s="678"/>
      <c r="CJ45" s="678"/>
      <c r="CK45" s="678"/>
      <c r="CL45" s="678"/>
      <c r="CM45" s="678"/>
      <c r="CN45" s="678"/>
      <c r="CO45" s="678"/>
      <c r="CP45" s="678"/>
      <c r="CQ45" s="678"/>
      <c r="CR45" s="678"/>
      <c r="CS45" s="678"/>
      <c r="CT45" s="678"/>
      <c r="CU45" s="678"/>
      <c r="CV45" s="678"/>
      <c r="CX45" s="678" t="s">
        <v>163</v>
      </c>
      <c r="CY45" s="678"/>
      <c r="CZ45" s="678"/>
      <c r="DA45" s="678"/>
      <c r="DB45" s="678"/>
      <c r="DC45" s="678"/>
      <c r="DD45" s="678"/>
      <c r="DE45" s="678"/>
      <c r="DF45" s="678"/>
      <c r="DG45" s="678"/>
      <c r="DH45" s="678"/>
      <c r="DI45" s="678"/>
      <c r="DJ45" s="678"/>
      <c r="DK45" s="678"/>
      <c r="DL45" s="678"/>
      <c r="DM45" s="678"/>
      <c r="DN45" s="678"/>
      <c r="DO45" s="678"/>
      <c r="DP45" s="678"/>
      <c r="DQ45" s="678"/>
      <c r="DR45" s="678"/>
      <c r="DS45" s="678"/>
      <c r="DT45" s="678"/>
      <c r="DU45" s="678"/>
      <c r="DV45" s="678"/>
    </row>
    <row r="46" spans="2:36" ht="12">
      <c r="B46" s="412" t="s">
        <v>441</v>
      </c>
      <c r="C46" s="679" t="str">
        <f>'Лиц-1-О'!CK12</f>
        <v>15</v>
      </c>
      <c r="D46" s="679"/>
      <c r="E46" s="679"/>
      <c r="F46" s="679"/>
      <c r="G46" s="411" t="s">
        <v>441</v>
      </c>
      <c r="I46" s="680" t="str">
        <f>'Лиц-1-О'!CQ12</f>
        <v>декабря</v>
      </c>
      <c r="J46" s="680"/>
      <c r="K46" s="680"/>
      <c r="L46" s="680"/>
      <c r="M46" s="680"/>
      <c r="N46" s="680"/>
      <c r="O46" s="680"/>
      <c r="P46" s="680"/>
      <c r="Q46" s="680"/>
      <c r="R46" s="680"/>
      <c r="S46" s="680"/>
      <c r="T46" s="680"/>
      <c r="U46" s="680"/>
      <c r="V46" s="680"/>
      <c r="W46" s="680"/>
      <c r="X46" s="680"/>
      <c r="Y46" s="680"/>
      <c r="Z46" s="680"/>
      <c r="AA46" s="680"/>
      <c r="AB46" s="681">
        <v>20</v>
      </c>
      <c r="AC46" s="681"/>
      <c r="AD46" s="681"/>
      <c r="AE46" s="682" t="str">
        <f>'Лиц-1-О'!DM12</f>
        <v>21</v>
      </c>
      <c r="AF46" s="682"/>
      <c r="AG46" s="682"/>
      <c r="AH46" s="645" t="s">
        <v>443</v>
      </c>
      <c r="AI46" s="645"/>
      <c r="AJ46" s="645"/>
    </row>
  </sheetData>
  <sheetProtection/>
  <mergeCells count="390">
    <mergeCell ref="FD36:FM36"/>
    <mergeCell ref="AF41:BQ41"/>
    <mergeCell ref="BS41:CG41"/>
    <mergeCell ref="CI41:DL41"/>
    <mergeCell ref="BF36:BU36"/>
    <mergeCell ref="BV36:CG36"/>
    <mergeCell ref="CH36:CQ36"/>
    <mergeCell ref="CR36:DA36"/>
    <mergeCell ref="DX36:EG36"/>
    <mergeCell ref="AF42:BQ42"/>
    <mergeCell ref="BS42:CG42"/>
    <mergeCell ref="CI42:DL42"/>
    <mergeCell ref="EH36:ES36"/>
    <mergeCell ref="ET36:FC36"/>
    <mergeCell ref="CX44:DV44"/>
    <mergeCell ref="BS44:CV44"/>
    <mergeCell ref="AF45:BQ45"/>
    <mergeCell ref="BS45:CV45"/>
    <mergeCell ref="CX45:DV45"/>
    <mergeCell ref="DB36:DM36"/>
    <mergeCell ref="DN36:DW36"/>
    <mergeCell ref="C46:F46"/>
    <mergeCell ref="I46:AA46"/>
    <mergeCell ref="AB46:AD46"/>
    <mergeCell ref="AE46:AG46"/>
    <mergeCell ref="AF44:BQ44"/>
    <mergeCell ref="AH46:AJ46"/>
    <mergeCell ref="A38:FJ38"/>
    <mergeCell ref="FD35:FM35"/>
    <mergeCell ref="DN35:DW35"/>
    <mergeCell ref="DX35:EG35"/>
    <mergeCell ref="EH35:ES35"/>
    <mergeCell ref="ET35:FC35"/>
    <mergeCell ref="BV35:CG35"/>
    <mergeCell ref="CH35:CQ35"/>
    <mergeCell ref="CR35:DA35"/>
    <mergeCell ref="DX34:EG34"/>
    <mergeCell ref="EH34:ES34"/>
    <mergeCell ref="ET34:FC34"/>
    <mergeCell ref="FD34:FM34"/>
    <mergeCell ref="DB35:DM35"/>
    <mergeCell ref="A35:L35"/>
    <mergeCell ref="M35:O35"/>
    <mergeCell ref="P35:BE35"/>
    <mergeCell ref="BF35:BU35"/>
    <mergeCell ref="BF34:BU34"/>
    <mergeCell ref="BV34:CG34"/>
    <mergeCell ref="CH34:CQ34"/>
    <mergeCell ref="CR34:DA34"/>
    <mergeCell ref="DB34:DM34"/>
    <mergeCell ref="DN34:DW34"/>
    <mergeCell ref="A34:L34"/>
    <mergeCell ref="M34:O34"/>
    <mergeCell ref="P34:Y34"/>
    <mergeCell ref="Z34:AI34"/>
    <mergeCell ref="AJ34:AV34"/>
    <mergeCell ref="AW34:BE34"/>
    <mergeCell ref="EH33:ES33"/>
    <mergeCell ref="ET33:FC33"/>
    <mergeCell ref="A27:FM27"/>
    <mergeCell ref="FD33:FM33"/>
    <mergeCell ref="EW30:EY30"/>
    <mergeCell ref="EZ30:FM30"/>
    <mergeCell ref="ET32:FC32"/>
    <mergeCell ref="BV29:FM29"/>
    <mergeCell ref="BV30:CJ30"/>
    <mergeCell ref="A29:L32"/>
    <mergeCell ref="M29:O32"/>
    <mergeCell ref="P29:BE31"/>
    <mergeCell ref="BF29:BU32"/>
    <mergeCell ref="P32:Y32"/>
    <mergeCell ref="Z32:AI32"/>
    <mergeCell ref="AJ32:AV32"/>
    <mergeCell ref="AW32:BE32"/>
    <mergeCell ref="DT30:EG30"/>
    <mergeCell ref="EH30:EV30"/>
    <mergeCell ref="BV31:DA31"/>
    <mergeCell ref="DB31:EG31"/>
    <mergeCell ref="EH31:FM31"/>
    <mergeCell ref="CK30:CM30"/>
    <mergeCell ref="CN30:DA30"/>
    <mergeCell ref="DB30:DP30"/>
    <mergeCell ref="DQ30:DS30"/>
    <mergeCell ref="EH32:ES32"/>
    <mergeCell ref="FD32:FM32"/>
    <mergeCell ref="BV32:CG32"/>
    <mergeCell ref="CH32:CQ32"/>
    <mergeCell ref="CR32:DA32"/>
    <mergeCell ref="DB32:DM32"/>
    <mergeCell ref="AJ33:AV33"/>
    <mergeCell ref="AW33:BE33"/>
    <mergeCell ref="BF33:BU33"/>
    <mergeCell ref="BV33:CG33"/>
    <mergeCell ref="A33:L33"/>
    <mergeCell ref="M33:O33"/>
    <mergeCell ref="P33:Y33"/>
    <mergeCell ref="Z33:AI33"/>
    <mergeCell ref="DX33:EG33"/>
    <mergeCell ref="DN32:DW32"/>
    <mergeCell ref="CH33:CQ33"/>
    <mergeCell ref="CR33:DA33"/>
    <mergeCell ref="DB33:DM33"/>
    <mergeCell ref="DN33:DW33"/>
    <mergeCell ref="DX32:EG32"/>
    <mergeCell ref="A15:L15"/>
    <mergeCell ref="M15:O15"/>
    <mergeCell ref="A16:L16"/>
    <mergeCell ref="M16:O16"/>
    <mergeCell ref="A17:L17"/>
    <mergeCell ref="M17:O17"/>
    <mergeCell ref="A11:L11"/>
    <mergeCell ref="M11:O11"/>
    <mergeCell ref="A12:L12"/>
    <mergeCell ref="M12:O12"/>
    <mergeCell ref="A14:L14"/>
    <mergeCell ref="M14:O14"/>
    <mergeCell ref="A13:L13"/>
    <mergeCell ref="M13:O13"/>
    <mergeCell ref="A10:L10"/>
    <mergeCell ref="M10:O10"/>
    <mergeCell ref="M4:O7"/>
    <mergeCell ref="A4:L7"/>
    <mergeCell ref="A8:L8"/>
    <mergeCell ref="M8:O8"/>
    <mergeCell ref="P8:Y8"/>
    <mergeCell ref="Z8:AI8"/>
    <mergeCell ref="AJ8:AV8"/>
    <mergeCell ref="AW8:BE8"/>
    <mergeCell ref="A2:FM2"/>
    <mergeCell ref="A9:L9"/>
    <mergeCell ref="M9:O9"/>
    <mergeCell ref="BF8:BU8"/>
    <mergeCell ref="DT5:EG5"/>
    <mergeCell ref="EH5:EV5"/>
    <mergeCell ref="P7:Y7"/>
    <mergeCell ref="Z7:AI7"/>
    <mergeCell ref="AJ7:AV7"/>
    <mergeCell ref="AW7:BE7"/>
    <mergeCell ref="P4:BE6"/>
    <mergeCell ref="BF4:BU7"/>
    <mergeCell ref="BV4:FM4"/>
    <mergeCell ref="BV5:CJ5"/>
    <mergeCell ref="EZ5:FM5"/>
    <mergeCell ref="BV6:DA6"/>
    <mergeCell ref="DB6:EG6"/>
    <mergeCell ref="EH6:FM6"/>
    <mergeCell ref="CK5:CM5"/>
    <mergeCell ref="CN5:DA5"/>
    <mergeCell ref="DB5:DP5"/>
    <mergeCell ref="EW5:EY5"/>
    <mergeCell ref="DB8:DM8"/>
    <mergeCell ref="BV7:CG7"/>
    <mergeCell ref="CH7:CQ7"/>
    <mergeCell ref="CR7:DA7"/>
    <mergeCell ref="DB7:DM7"/>
    <mergeCell ref="BV8:CG8"/>
    <mergeCell ref="CH8:CQ8"/>
    <mergeCell ref="CR8:DA8"/>
    <mergeCell ref="DQ5:DS5"/>
    <mergeCell ref="DN24:DW24"/>
    <mergeCell ref="DX24:EG24"/>
    <mergeCell ref="ET7:FC7"/>
    <mergeCell ref="FD8:FM8"/>
    <mergeCell ref="EH7:ES7"/>
    <mergeCell ref="DN7:DW7"/>
    <mergeCell ref="FD7:FM7"/>
    <mergeCell ref="DX7:EG7"/>
    <mergeCell ref="EH15:ES15"/>
    <mergeCell ref="CR24:DA24"/>
    <mergeCell ref="DB24:DM24"/>
    <mergeCell ref="FD24:FM24"/>
    <mergeCell ref="DN8:DW8"/>
    <mergeCell ref="DX8:EG8"/>
    <mergeCell ref="EH8:ES8"/>
    <mergeCell ref="ET8:FC8"/>
    <mergeCell ref="ET14:FC14"/>
    <mergeCell ref="FD14:FM14"/>
    <mergeCell ref="ET24:FC24"/>
    <mergeCell ref="BF24:BU24"/>
    <mergeCell ref="EH24:ES24"/>
    <mergeCell ref="DB14:DM14"/>
    <mergeCell ref="DN14:DW14"/>
    <mergeCell ref="DX14:EG14"/>
    <mergeCell ref="EH14:ES14"/>
    <mergeCell ref="EH23:ES23"/>
    <mergeCell ref="CR23:DA23"/>
    <mergeCell ref="BV24:CG24"/>
    <mergeCell ref="CH24:CQ24"/>
    <mergeCell ref="Z15:AI15"/>
    <mergeCell ref="AJ15:AV15"/>
    <mergeCell ref="AW15:BE15"/>
    <mergeCell ref="P14:Y14"/>
    <mergeCell ref="Z14:AI14"/>
    <mergeCell ref="AJ14:AV14"/>
    <mergeCell ref="AW14:BE14"/>
    <mergeCell ref="P15:Y15"/>
    <mergeCell ref="ET22:FC22"/>
    <mergeCell ref="FD22:FM22"/>
    <mergeCell ref="EH22:ES22"/>
    <mergeCell ref="DX17:EG17"/>
    <mergeCell ref="ET16:FC16"/>
    <mergeCell ref="FD16:FM16"/>
    <mergeCell ref="ET20:FC20"/>
    <mergeCell ref="FD20:FM20"/>
    <mergeCell ref="DX20:EG20"/>
    <mergeCell ref="DX18:EG18"/>
    <mergeCell ref="P23:BE23"/>
    <mergeCell ref="BF23:BU23"/>
    <mergeCell ref="BV23:CG23"/>
    <mergeCell ref="CH23:CQ23"/>
    <mergeCell ref="ET23:FC23"/>
    <mergeCell ref="FD23:FM23"/>
    <mergeCell ref="DB23:DM23"/>
    <mergeCell ref="DN23:DW23"/>
    <mergeCell ref="DX23:EG23"/>
    <mergeCell ref="DX22:EG22"/>
    <mergeCell ref="CH9:CQ9"/>
    <mergeCell ref="CR22:DA22"/>
    <mergeCell ref="BF15:BU15"/>
    <mergeCell ref="BV15:CG15"/>
    <mergeCell ref="CH15:CQ15"/>
    <mergeCell ref="CR15:DA15"/>
    <mergeCell ref="BF14:BU14"/>
    <mergeCell ref="CH11:CQ11"/>
    <mergeCell ref="CH12:CQ12"/>
    <mergeCell ref="DB11:DM11"/>
    <mergeCell ref="DN12:DW12"/>
    <mergeCell ref="DB22:DM22"/>
    <mergeCell ref="DN22:DW22"/>
    <mergeCell ref="DX9:EG9"/>
    <mergeCell ref="P9:Y9"/>
    <mergeCell ref="Z9:AI9"/>
    <mergeCell ref="AJ9:AV9"/>
    <mergeCell ref="AW9:BE9"/>
    <mergeCell ref="BF9:BU9"/>
    <mergeCell ref="BV9:CG9"/>
    <mergeCell ref="CR9:DA9"/>
    <mergeCell ref="DB9:DM9"/>
    <mergeCell ref="DN9:DW9"/>
    <mergeCell ref="EH9:ES9"/>
    <mergeCell ref="ET9:FC9"/>
    <mergeCell ref="CR11:DA11"/>
    <mergeCell ref="ET11:FC11"/>
    <mergeCell ref="FD9:FM9"/>
    <mergeCell ref="P10:Y10"/>
    <mergeCell ref="Z10:AI10"/>
    <mergeCell ref="AJ10:AV10"/>
    <mergeCell ref="AW10:BE10"/>
    <mergeCell ref="BF10:BU10"/>
    <mergeCell ref="BV10:CG10"/>
    <mergeCell ref="CH10:CQ10"/>
    <mergeCell ref="ET10:FC10"/>
    <mergeCell ref="FD10:FM10"/>
    <mergeCell ref="CR10:DA10"/>
    <mergeCell ref="DB10:DM10"/>
    <mergeCell ref="DN10:DW10"/>
    <mergeCell ref="DX10:EG10"/>
    <mergeCell ref="EH10:ES10"/>
    <mergeCell ref="P11:Y11"/>
    <mergeCell ref="Z11:AI11"/>
    <mergeCell ref="AJ11:AV11"/>
    <mergeCell ref="AW11:BE11"/>
    <mergeCell ref="BF11:BU11"/>
    <mergeCell ref="BV11:CG11"/>
    <mergeCell ref="P12:Y12"/>
    <mergeCell ref="Z12:AI12"/>
    <mergeCell ref="AJ12:AV12"/>
    <mergeCell ref="AW12:BE12"/>
    <mergeCell ref="BF12:BU12"/>
    <mergeCell ref="BV12:CG12"/>
    <mergeCell ref="AW16:BE16"/>
    <mergeCell ref="BF16:BU16"/>
    <mergeCell ref="BV16:CG16"/>
    <mergeCell ref="CH16:CQ16"/>
    <mergeCell ref="DX12:EG12"/>
    <mergeCell ref="DX15:EG15"/>
    <mergeCell ref="BV14:CG14"/>
    <mergeCell ref="CH14:CQ14"/>
    <mergeCell ref="CR14:DA14"/>
    <mergeCell ref="DB16:DM16"/>
    <mergeCell ref="FD12:FM12"/>
    <mergeCell ref="FD15:FM15"/>
    <mergeCell ref="DN16:DW16"/>
    <mergeCell ref="DX16:EG16"/>
    <mergeCell ref="EH16:ES16"/>
    <mergeCell ref="DN11:DW11"/>
    <mergeCell ref="DX11:EG11"/>
    <mergeCell ref="ET15:FC15"/>
    <mergeCell ref="EH11:ES11"/>
    <mergeCell ref="FD11:FM11"/>
    <mergeCell ref="CR16:DA16"/>
    <mergeCell ref="CR12:DA12"/>
    <mergeCell ref="DB12:DM12"/>
    <mergeCell ref="EH18:ES18"/>
    <mergeCell ref="ET18:FC18"/>
    <mergeCell ref="FD18:FM18"/>
    <mergeCell ref="DB15:DM15"/>
    <mergeCell ref="DN15:DW15"/>
    <mergeCell ref="EH12:ES12"/>
    <mergeCell ref="ET12:FC12"/>
    <mergeCell ref="BF17:BU17"/>
    <mergeCell ref="BV17:CG17"/>
    <mergeCell ref="CH17:CQ17"/>
    <mergeCell ref="EH17:ES17"/>
    <mergeCell ref="ET17:FC17"/>
    <mergeCell ref="FD17:FM17"/>
    <mergeCell ref="BF18:BU18"/>
    <mergeCell ref="BV18:CG18"/>
    <mergeCell ref="CH18:CQ18"/>
    <mergeCell ref="CR18:DA18"/>
    <mergeCell ref="DB18:DM18"/>
    <mergeCell ref="DN18:DW18"/>
    <mergeCell ref="Z13:AI13"/>
    <mergeCell ref="CR17:DA17"/>
    <mergeCell ref="DB17:DM17"/>
    <mergeCell ref="DN17:DW17"/>
    <mergeCell ref="Z16:AI16"/>
    <mergeCell ref="A18:L18"/>
    <mergeCell ref="M18:O18"/>
    <mergeCell ref="P18:Y18"/>
    <mergeCell ref="Z18:AI18"/>
    <mergeCell ref="P17:BE17"/>
    <mergeCell ref="AJ18:AV18"/>
    <mergeCell ref="AW18:BE18"/>
    <mergeCell ref="P16:Y16"/>
    <mergeCell ref="AJ16:AV16"/>
    <mergeCell ref="ET13:FC13"/>
    <mergeCell ref="FD13:FM13"/>
    <mergeCell ref="CH13:CQ13"/>
    <mergeCell ref="CR13:DA13"/>
    <mergeCell ref="DB13:DM13"/>
    <mergeCell ref="DN13:DW13"/>
    <mergeCell ref="M20:O20"/>
    <mergeCell ref="P20:Y20"/>
    <mergeCell ref="Z20:AI20"/>
    <mergeCell ref="DX13:EG13"/>
    <mergeCell ref="EH13:ES13"/>
    <mergeCell ref="AJ13:AV13"/>
    <mergeCell ref="AW13:BE13"/>
    <mergeCell ref="BF13:BU13"/>
    <mergeCell ref="BV13:CG13"/>
    <mergeCell ref="P13:Y13"/>
    <mergeCell ref="CH20:CQ20"/>
    <mergeCell ref="CR20:DA20"/>
    <mergeCell ref="DB20:DM20"/>
    <mergeCell ref="DN20:DW20"/>
    <mergeCell ref="A19:L19"/>
    <mergeCell ref="M19:O19"/>
    <mergeCell ref="P19:Y19"/>
    <mergeCell ref="Z19:AI19"/>
    <mergeCell ref="BV19:CG19"/>
    <mergeCell ref="A20:L20"/>
    <mergeCell ref="EH20:ES20"/>
    <mergeCell ref="AJ20:AV20"/>
    <mergeCell ref="AW20:BE20"/>
    <mergeCell ref="BF20:BU20"/>
    <mergeCell ref="BV20:CG20"/>
    <mergeCell ref="ET19:FC19"/>
    <mergeCell ref="EH19:ES19"/>
    <mergeCell ref="AJ19:AV19"/>
    <mergeCell ref="AW19:BE19"/>
    <mergeCell ref="BF19:BU19"/>
    <mergeCell ref="FD19:FM19"/>
    <mergeCell ref="CH19:CQ19"/>
    <mergeCell ref="CR19:DA19"/>
    <mergeCell ref="DB19:DM19"/>
    <mergeCell ref="DN19:DW19"/>
    <mergeCell ref="A21:L21"/>
    <mergeCell ref="M21:O21"/>
    <mergeCell ref="P21:BE21"/>
    <mergeCell ref="BF21:BU21"/>
    <mergeCell ref="DX19:EG19"/>
    <mergeCell ref="DN21:DW21"/>
    <mergeCell ref="DX21:EG21"/>
    <mergeCell ref="EH21:ES21"/>
    <mergeCell ref="ET21:FC21"/>
    <mergeCell ref="BV21:CG21"/>
    <mergeCell ref="CH21:CQ21"/>
    <mergeCell ref="CR21:DA21"/>
    <mergeCell ref="DB21:DM21"/>
    <mergeCell ref="FD21:FM21"/>
    <mergeCell ref="A22:L22"/>
    <mergeCell ref="M22:O22"/>
    <mergeCell ref="P22:Y22"/>
    <mergeCell ref="Z22:AI22"/>
    <mergeCell ref="AJ22:AV22"/>
    <mergeCell ref="AW22:BE22"/>
    <mergeCell ref="BF22:BU22"/>
    <mergeCell ref="BV22:CG22"/>
    <mergeCell ref="CH22:CQ22"/>
  </mergeCells>
  <printOptions/>
  <pageMargins left="0.58" right="0.23" top="0.31" bottom="0.31496062992125984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2:FJ39"/>
  <sheetViews>
    <sheetView view="pageBreakPreview" zoomScale="125" zoomScaleSheetLayoutView="125" zoomScalePageLayoutView="0" workbookViewId="0" topLeftCell="A1">
      <selection activeCell="BS37" sqref="BS37:CV37"/>
    </sheetView>
  </sheetViews>
  <sheetFormatPr defaultColWidth="0.875" defaultRowHeight="12.75"/>
  <cols>
    <col min="1" max="16384" width="0.875" style="411" customWidth="1"/>
  </cols>
  <sheetData>
    <row r="1" ht="3" customHeight="1"/>
    <row r="2" spans="1:166" s="422" customFormat="1" ht="11.25">
      <c r="A2" s="577" t="s">
        <v>540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577"/>
      <c r="AT2" s="577"/>
      <c r="AU2" s="577"/>
      <c r="AV2" s="577"/>
      <c r="AW2" s="577"/>
      <c r="AX2" s="577"/>
      <c r="AY2" s="577"/>
      <c r="AZ2" s="577"/>
      <c r="BA2" s="577"/>
      <c r="BB2" s="577"/>
      <c r="BC2" s="577"/>
      <c r="BD2" s="577"/>
      <c r="BE2" s="577"/>
      <c r="BF2" s="577"/>
      <c r="BG2" s="577"/>
      <c r="BH2" s="577"/>
      <c r="BI2" s="577"/>
      <c r="BJ2" s="577"/>
      <c r="BK2" s="577"/>
      <c r="BL2" s="577"/>
      <c r="BM2" s="577"/>
      <c r="BN2" s="577"/>
      <c r="BO2" s="577"/>
      <c r="BP2" s="577"/>
      <c r="BQ2" s="577"/>
      <c r="BR2" s="577"/>
      <c r="BS2" s="577"/>
      <c r="BT2" s="577"/>
      <c r="BU2" s="577"/>
      <c r="BV2" s="577"/>
      <c r="BW2" s="577"/>
      <c r="BX2" s="577"/>
      <c r="BY2" s="577"/>
      <c r="BZ2" s="577"/>
      <c r="CA2" s="577"/>
      <c r="CB2" s="577"/>
      <c r="CC2" s="577"/>
      <c r="CD2" s="577"/>
      <c r="CE2" s="577"/>
      <c r="CF2" s="577"/>
      <c r="CG2" s="577"/>
      <c r="CH2" s="577"/>
      <c r="CI2" s="577"/>
      <c r="CJ2" s="577"/>
      <c r="CK2" s="577"/>
      <c r="CL2" s="577"/>
      <c r="CM2" s="577"/>
      <c r="CN2" s="577"/>
      <c r="CO2" s="577"/>
      <c r="CP2" s="577"/>
      <c r="CQ2" s="577"/>
      <c r="CR2" s="577"/>
      <c r="CS2" s="577"/>
      <c r="CT2" s="577"/>
      <c r="CU2" s="577"/>
      <c r="CV2" s="577"/>
      <c r="CW2" s="577"/>
      <c r="CX2" s="577"/>
      <c r="CY2" s="577"/>
      <c r="CZ2" s="577"/>
      <c r="DA2" s="577"/>
      <c r="DB2" s="577"/>
      <c r="DC2" s="577"/>
      <c r="DD2" s="577"/>
      <c r="DE2" s="577"/>
      <c r="DF2" s="577"/>
      <c r="DG2" s="577"/>
      <c r="DH2" s="577"/>
      <c r="DI2" s="577"/>
      <c r="DJ2" s="577"/>
      <c r="DK2" s="577"/>
      <c r="DL2" s="577"/>
      <c r="DM2" s="577"/>
      <c r="DN2" s="577"/>
      <c r="DO2" s="577"/>
      <c r="DP2" s="577"/>
      <c r="DQ2" s="577"/>
      <c r="DR2" s="577"/>
      <c r="DS2" s="577"/>
      <c r="DT2" s="577"/>
      <c r="DU2" s="577"/>
      <c r="DV2" s="577"/>
      <c r="DW2" s="577"/>
      <c r="DX2" s="577"/>
      <c r="DY2" s="577"/>
      <c r="DZ2" s="577"/>
      <c r="EA2" s="577"/>
      <c r="EB2" s="577"/>
      <c r="EC2" s="577"/>
      <c r="ED2" s="577"/>
      <c r="EE2" s="577"/>
      <c r="EF2" s="577"/>
      <c r="EG2" s="577"/>
      <c r="EH2" s="577"/>
      <c r="EI2" s="577"/>
      <c r="EJ2" s="577"/>
      <c r="EK2" s="577"/>
      <c r="EL2" s="577"/>
      <c r="EM2" s="577"/>
      <c r="EN2" s="577"/>
      <c r="EO2" s="577"/>
      <c r="EP2" s="577"/>
      <c r="EQ2" s="577"/>
      <c r="ER2" s="577"/>
      <c r="ES2" s="577"/>
      <c r="ET2" s="577"/>
      <c r="EU2" s="577"/>
      <c r="EV2" s="577"/>
      <c r="EW2" s="577"/>
      <c r="EX2" s="577"/>
      <c r="EY2" s="577"/>
      <c r="EZ2" s="577"/>
      <c r="FA2" s="577"/>
      <c r="FB2" s="577"/>
      <c r="FC2" s="577"/>
      <c r="FD2" s="577"/>
      <c r="FE2" s="577"/>
      <c r="FF2" s="577"/>
      <c r="FG2" s="577"/>
      <c r="FH2" s="577"/>
      <c r="FI2" s="577"/>
      <c r="FJ2" s="577"/>
    </row>
    <row r="4" spans="1:166" s="428" customFormat="1" ht="14.25" customHeight="1">
      <c r="A4" s="582" t="s">
        <v>147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5" t="s">
        <v>513</v>
      </c>
      <c r="V4" s="586"/>
      <c r="W4" s="586"/>
      <c r="X4" s="586"/>
      <c r="Y4" s="586"/>
      <c r="Z4" s="586"/>
      <c r="AA4" s="586"/>
      <c r="AB4" s="586"/>
      <c r="AC4" s="587"/>
      <c r="AD4" s="586" t="s">
        <v>462</v>
      </c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586"/>
      <c r="AT4" s="586"/>
      <c r="AU4" s="586"/>
      <c r="AV4" s="586"/>
      <c r="AW4" s="586"/>
      <c r="AX4" s="586"/>
      <c r="AY4" s="586"/>
      <c r="AZ4" s="586"/>
      <c r="BA4" s="586"/>
      <c r="BB4" s="586"/>
      <c r="BC4" s="586"/>
      <c r="BD4" s="586"/>
      <c r="BE4" s="586"/>
      <c r="BF4" s="586"/>
      <c r="BG4" s="586"/>
      <c r="BH4" s="586"/>
      <c r="BI4" s="586"/>
      <c r="BJ4" s="586"/>
      <c r="BK4" s="586"/>
      <c r="BL4" s="586"/>
      <c r="BM4" s="586"/>
      <c r="BN4" s="586"/>
      <c r="BO4" s="586"/>
      <c r="BP4" s="587"/>
      <c r="BQ4" s="585" t="s">
        <v>463</v>
      </c>
      <c r="BR4" s="586"/>
      <c r="BS4" s="586"/>
      <c r="BT4" s="586"/>
      <c r="BU4" s="586"/>
      <c r="BV4" s="586"/>
      <c r="BW4" s="586"/>
      <c r="BX4" s="586"/>
      <c r="BY4" s="586"/>
      <c r="BZ4" s="586"/>
      <c r="CA4" s="586"/>
      <c r="CB4" s="586"/>
      <c r="CC4" s="586"/>
      <c r="CD4" s="587"/>
      <c r="CE4" s="617" t="s">
        <v>111</v>
      </c>
      <c r="CF4" s="618"/>
      <c r="CG4" s="618"/>
      <c r="CH4" s="618"/>
      <c r="CI4" s="618"/>
      <c r="CJ4" s="618"/>
      <c r="CK4" s="618"/>
      <c r="CL4" s="618"/>
      <c r="CM4" s="618"/>
      <c r="CN4" s="618"/>
      <c r="CO4" s="618"/>
      <c r="CP4" s="618"/>
      <c r="CQ4" s="618"/>
      <c r="CR4" s="618"/>
      <c r="CS4" s="618"/>
      <c r="CT4" s="618"/>
      <c r="CU4" s="618"/>
      <c r="CV4" s="618"/>
      <c r="CW4" s="618"/>
      <c r="CX4" s="618"/>
      <c r="CY4" s="618"/>
      <c r="CZ4" s="618"/>
      <c r="DA4" s="618"/>
      <c r="DB4" s="618"/>
      <c r="DC4" s="618"/>
      <c r="DD4" s="618"/>
      <c r="DE4" s="618"/>
      <c r="DF4" s="618"/>
      <c r="DG4" s="618"/>
      <c r="DH4" s="618"/>
      <c r="DI4" s="618"/>
      <c r="DJ4" s="618"/>
      <c r="DK4" s="618"/>
      <c r="DL4" s="618"/>
      <c r="DM4" s="618"/>
      <c r="DN4" s="618"/>
      <c r="DO4" s="618"/>
      <c r="DP4" s="618"/>
      <c r="DQ4" s="618"/>
      <c r="DR4" s="618"/>
      <c r="DS4" s="618"/>
      <c r="DT4" s="618"/>
      <c r="DU4" s="618"/>
      <c r="DV4" s="618"/>
      <c r="DW4" s="618"/>
      <c r="DX4" s="618"/>
      <c r="DY4" s="618"/>
      <c r="DZ4" s="618"/>
      <c r="EA4" s="618"/>
      <c r="EB4" s="618"/>
      <c r="EC4" s="618"/>
      <c r="ED4" s="618"/>
      <c r="EE4" s="618"/>
      <c r="EF4" s="618"/>
      <c r="EG4" s="618"/>
      <c r="EH4" s="618"/>
      <c r="EI4" s="618"/>
      <c r="EJ4" s="618"/>
      <c r="EK4" s="618"/>
      <c r="EL4" s="618"/>
      <c r="EM4" s="618"/>
      <c r="EN4" s="618"/>
      <c r="EO4" s="618"/>
      <c r="EP4" s="618"/>
      <c r="EQ4" s="618"/>
      <c r="ER4" s="618"/>
      <c r="ES4" s="618"/>
      <c r="ET4" s="618"/>
      <c r="EU4" s="618"/>
      <c r="EV4" s="618"/>
      <c r="EW4" s="618"/>
      <c r="EX4" s="618"/>
      <c r="EY4" s="618"/>
      <c r="EZ4" s="618"/>
      <c r="FA4" s="618"/>
      <c r="FB4" s="618"/>
      <c r="FC4" s="618"/>
      <c r="FD4" s="618"/>
      <c r="FE4" s="618"/>
      <c r="FF4" s="618"/>
      <c r="FG4" s="618"/>
      <c r="FH4" s="618"/>
      <c r="FI4" s="618"/>
      <c r="FJ4" s="618"/>
    </row>
    <row r="5" spans="1:166" s="428" customFormat="1" ht="19.5" customHeight="1">
      <c r="A5" s="582"/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8"/>
      <c r="V5" s="589"/>
      <c r="W5" s="589"/>
      <c r="X5" s="589"/>
      <c r="Y5" s="589"/>
      <c r="Z5" s="589"/>
      <c r="AA5" s="589"/>
      <c r="AB5" s="589"/>
      <c r="AC5" s="590"/>
      <c r="AD5" s="589"/>
      <c r="AE5" s="589"/>
      <c r="AF5" s="589"/>
      <c r="AG5" s="589"/>
      <c r="AH5" s="589"/>
      <c r="AI5" s="589"/>
      <c r="AJ5" s="589"/>
      <c r="AK5" s="589"/>
      <c r="AL5" s="589"/>
      <c r="AM5" s="589"/>
      <c r="AN5" s="589"/>
      <c r="AO5" s="589"/>
      <c r="AP5" s="589"/>
      <c r="AQ5" s="589"/>
      <c r="AR5" s="589"/>
      <c r="AS5" s="589"/>
      <c r="AT5" s="589"/>
      <c r="AU5" s="589"/>
      <c r="AV5" s="589"/>
      <c r="AW5" s="589"/>
      <c r="AX5" s="589"/>
      <c r="AY5" s="589"/>
      <c r="AZ5" s="589"/>
      <c r="BA5" s="589"/>
      <c r="BB5" s="589"/>
      <c r="BC5" s="589"/>
      <c r="BD5" s="589"/>
      <c r="BE5" s="589"/>
      <c r="BF5" s="589"/>
      <c r="BG5" s="589"/>
      <c r="BH5" s="589"/>
      <c r="BI5" s="589"/>
      <c r="BJ5" s="589"/>
      <c r="BK5" s="589"/>
      <c r="BL5" s="589"/>
      <c r="BM5" s="589"/>
      <c r="BN5" s="589"/>
      <c r="BO5" s="589"/>
      <c r="BP5" s="590"/>
      <c r="BQ5" s="588"/>
      <c r="BR5" s="589"/>
      <c r="BS5" s="589"/>
      <c r="BT5" s="589"/>
      <c r="BU5" s="589"/>
      <c r="BV5" s="589"/>
      <c r="BW5" s="589"/>
      <c r="BX5" s="589"/>
      <c r="BY5" s="589"/>
      <c r="BZ5" s="589"/>
      <c r="CA5" s="589"/>
      <c r="CB5" s="589"/>
      <c r="CC5" s="589"/>
      <c r="CD5" s="590"/>
      <c r="CE5" s="603" t="s">
        <v>464</v>
      </c>
      <c r="CF5" s="604"/>
      <c r="CG5" s="604"/>
      <c r="CH5" s="604"/>
      <c r="CI5" s="604"/>
      <c r="CJ5" s="604"/>
      <c r="CK5" s="604"/>
      <c r="CL5" s="604"/>
      <c r="CM5" s="604"/>
      <c r="CN5" s="604"/>
      <c r="CO5" s="604"/>
      <c r="CP5" s="604"/>
      <c r="CQ5" s="604"/>
      <c r="CR5" s="696" t="str">
        <f>'Лиц-1-О'!BV29</f>
        <v>22</v>
      </c>
      <c r="CS5" s="696"/>
      <c r="CT5" s="696"/>
      <c r="CU5" s="597" t="s">
        <v>465</v>
      </c>
      <c r="CV5" s="597"/>
      <c r="CW5" s="597"/>
      <c r="CX5" s="597"/>
      <c r="CY5" s="597"/>
      <c r="CZ5" s="597"/>
      <c r="DA5" s="597"/>
      <c r="DB5" s="597"/>
      <c r="DC5" s="597"/>
      <c r="DD5" s="597"/>
      <c r="DE5" s="597"/>
      <c r="DF5" s="598"/>
      <c r="DG5" s="603" t="s">
        <v>464</v>
      </c>
      <c r="DH5" s="604"/>
      <c r="DI5" s="604"/>
      <c r="DJ5" s="604"/>
      <c r="DK5" s="604"/>
      <c r="DL5" s="604"/>
      <c r="DM5" s="604"/>
      <c r="DN5" s="604"/>
      <c r="DO5" s="604"/>
      <c r="DP5" s="604"/>
      <c r="DQ5" s="604"/>
      <c r="DR5" s="604"/>
      <c r="DS5" s="604"/>
      <c r="DT5" s="696" t="str">
        <f>'Лиц-1-О'!DB29</f>
        <v>23</v>
      </c>
      <c r="DU5" s="696"/>
      <c r="DV5" s="696"/>
      <c r="DW5" s="597" t="s">
        <v>465</v>
      </c>
      <c r="DX5" s="597"/>
      <c r="DY5" s="597"/>
      <c r="DZ5" s="597"/>
      <c r="EA5" s="597"/>
      <c r="EB5" s="597"/>
      <c r="EC5" s="597"/>
      <c r="ED5" s="597"/>
      <c r="EE5" s="597"/>
      <c r="EF5" s="597"/>
      <c r="EG5" s="597"/>
      <c r="EH5" s="598"/>
      <c r="EI5" s="603" t="s">
        <v>464</v>
      </c>
      <c r="EJ5" s="604"/>
      <c r="EK5" s="604"/>
      <c r="EL5" s="604"/>
      <c r="EM5" s="604"/>
      <c r="EN5" s="604"/>
      <c r="EO5" s="604"/>
      <c r="EP5" s="604"/>
      <c r="EQ5" s="604"/>
      <c r="ER5" s="604"/>
      <c r="ES5" s="604"/>
      <c r="ET5" s="604"/>
      <c r="EU5" s="604"/>
      <c r="EV5" s="696" t="str">
        <f>'Лиц-1-О'!EH29</f>
        <v>24</v>
      </c>
      <c r="EW5" s="696"/>
      <c r="EX5" s="696"/>
      <c r="EY5" s="597" t="s">
        <v>465</v>
      </c>
      <c r="EZ5" s="597"/>
      <c r="FA5" s="597"/>
      <c r="FB5" s="597"/>
      <c r="FC5" s="597"/>
      <c r="FD5" s="597"/>
      <c r="FE5" s="597"/>
      <c r="FF5" s="597"/>
      <c r="FG5" s="597"/>
      <c r="FH5" s="597"/>
      <c r="FI5" s="597"/>
      <c r="FJ5" s="597"/>
    </row>
    <row r="6" spans="1:166" s="428" customFormat="1" ht="12.75" customHeight="1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8"/>
      <c r="V6" s="589"/>
      <c r="W6" s="589"/>
      <c r="X6" s="589"/>
      <c r="Y6" s="589"/>
      <c r="Z6" s="589"/>
      <c r="AA6" s="589"/>
      <c r="AB6" s="589"/>
      <c r="AC6" s="590"/>
      <c r="AD6" s="592"/>
      <c r="AE6" s="592"/>
      <c r="AF6" s="592"/>
      <c r="AG6" s="592"/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2"/>
      <c r="AT6" s="592"/>
      <c r="AU6" s="592"/>
      <c r="AV6" s="592"/>
      <c r="AW6" s="592"/>
      <c r="AX6" s="592"/>
      <c r="AY6" s="592"/>
      <c r="AZ6" s="592"/>
      <c r="BA6" s="592"/>
      <c r="BB6" s="592"/>
      <c r="BC6" s="592"/>
      <c r="BD6" s="592"/>
      <c r="BE6" s="592"/>
      <c r="BF6" s="592"/>
      <c r="BG6" s="592"/>
      <c r="BH6" s="592"/>
      <c r="BI6" s="592"/>
      <c r="BJ6" s="592"/>
      <c r="BK6" s="592"/>
      <c r="BL6" s="592"/>
      <c r="BM6" s="592"/>
      <c r="BN6" s="592"/>
      <c r="BO6" s="592"/>
      <c r="BP6" s="593"/>
      <c r="BQ6" s="588"/>
      <c r="BR6" s="589"/>
      <c r="BS6" s="589"/>
      <c r="BT6" s="589"/>
      <c r="BU6" s="589"/>
      <c r="BV6" s="589"/>
      <c r="BW6" s="589"/>
      <c r="BX6" s="589"/>
      <c r="BY6" s="589"/>
      <c r="BZ6" s="589"/>
      <c r="CA6" s="589"/>
      <c r="CB6" s="589"/>
      <c r="CC6" s="589"/>
      <c r="CD6" s="590"/>
      <c r="CE6" s="599" t="s">
        <v>466</v>
      </c>
      <c r="CF6" s="600"/>
      <c r="CG6" s="600"/>
      <c r="CH6" s="600"/>
      <c r="CI6" s="600"/>
      <c r="CJ6" s="600"/>
      <c r="CK6" s="600"/>
      <c r="CL6" s="600"/>
      <c r="CM6" s="600"/>
      <c r="CN6" s="600"/>
      <c r="CO6" s="600"/>
      <c r="CP6" s="600"/>
      <c r="CQ6" s="600"/>
      <c r="CR6" s="600"/>
      <c r="CS6" s="600"/>
      <c r="CT6" s="600"/>
      <c r="CU6" s="600"/>
      <c r="CV6" s="600"/>
      <c r="CW6" s="600"/>
      <c r="CX6" s="600"/>
      <c r="CY6" s="600"/>
      <c r="CZ6" s="600"/>
      <c r="DA6" s="600"/>
      <c r="DB6" s="600"/>
      <c r="DC6" s="600"/>
      <c r="DD6" s="600"/>
      <c r="DE6" s="600"/>
      <c r="DF6" s="601"/>
      <c r="DG6" s="599" t="s">
        <v>467</v>
      </c>
      <c r="DH6" s="600"/>
      <c r="DI6" s="600"/>
      <c r="DJ6" s="600"/>
      <c r="DK6" s="600"/>
      <c r="DL6" s="600"/>
      <c r="DM6" s="600"/>
      <c r="DN6" s="600"/>
      <c r="DO6" s="600"/>
      <c r="DP6" s="600"/>
      <c r="DQ6" s="600"/>
      <c r="DR6" s="600"/>
      <c r="DS6" s="600"/>
      <c r="DT6" s="600"/>
      <c r="DU6" s="600"/>
      <c r="DV6" s="600"/>
      <c r="DW6" s="600"/>
      <c r="DX6" s="600"/>
      <c r="DY6" s="600"/>
      <c r="DZ6" s="600"/>
      <c r="EA6" s="600"/>
      <c r="EB6" s="600"/>
      <c r="EC6" s="600"/>
      <c r="ED6" s="600"/>
      <c r="EE6" s="600"/>
      <c r="EF6" s="600"/>
      <c r="EG6" s="600"/>
      <c r="EH6" s="601"/>
      <c r="EI6" s="599" t="s">
        <v>468</v>
      </c>
      <c r="EJ6" s="600"/>
      <c r="EK6" s="600"/>
      <c r="EL6" s="600"/>
      <c r="EM6" s="600"/>
      <c r="EN6" s="600"/>
      <c r="EO6" s="600"/>
      <c r="EP6" s="600"/>
      <c r="EQ6" s="600"/>
      <c r="ER6" s="600"/>
      <c r="ES6" s="600"/>
      <c r="ET6" s="600"/>
      <c r="EU6" s="600"/>
      <c r="EV6" s="600"/>
      <c r="EW6" s="600"/>
      <c r="EX6" s="600"/>
      <c r="EY6" s="600"/>
      <c r="EZ6" s="600"/>
      <c r="FA6" s="600"/>
      <c r="FB6" s="600"/>
      <c r="FC6" s="600"/>
      <c r="FD6" s="600"/>
      <c r="FE6" s="600"/>
      <c r="FF6" s="600"/>
      <c r="FG6" s="600"/>
      <c r="FH6" s="600"/>
      <c r="FI6" s="600"/>
      <c r="FJ6" s="600"/>
    </row>
    <row r="7" spans="1:166" s="428" customFormat="1" ht="37.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91"/>
      <c r="V7" s="592"/>
      <c r="W7" s="592"/>
      <c r="X7" s="592"/>
      <c r="Y7" s="592"/>
      <c r="Z7" s="592"/>
      <c r="AA7" s="592"/>
      <c r="AB7" s="592"/>
      <c r="AC7" s="593"/>
      <c r="AD7" s="582" t="s">
        <v>469</v>
      </c>
      <c r="AE7" s="582"/>
      <c r="AF7" s="582"/>
      <c r="AG7" s="582"/>
      <c r="AH7" s="582"/>
      <c r="AI7" s="582"/>
      <c r="AJ7" s="582"/>
      <c r="AK7" s="582"/>
      <c r="AL7" s="583"/>
      <c r="AM7" s="584" t="s">
        <v>470</v>
      </c>
      <c r="AN7" s="582"/>
      <c r="AO7" s="582"/>
      <c r="AP7" s="582"/>
      <c r="AQ7" s="582"/>
      <c r="AR7" s="582"/>
      <c r="AS7" s="582"/>
      <c r="AT7" s="582"/>
      <c r="AU7" s="583"/>
      <c r="AV7" s="584" t="s">
        <v>541</v>
      </c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3"/>
      <c r="BH7" s="584" t="s">
        <v>472</v>
      </c>
      <c r="BI7" s="582"/>
      <c r="BJ7" s="582"/>
      <c r="BK7" s="582"/>
      <c r="BL7" s="582"/>
      <c r="BM7" s="582"/>
      <c r="BN7" s="582"/>
      <c r="BO7" s="582"/>
      <c r="BP7" s="583"/>
      <c r="BQ7" s="591"/>
      <c r="BR7" s="592"/>
      <c r="BS7" s="592"/>
      <c r="BT7" s="592"/>
      <c r="BU7" s="592"/>
      <c r="BV7" s="592"/>
      <c r="BW7" s="592"/>
      <c r="BX7" s="592"/>
      <c r="BY7" s="592"/>
      <c r="BZ7" s="592"/>
      <c r="CA7" s="592"/>
      <c r="CB7" s="592"/>
      <c r="CC7" s="592"/>
      <c r="CD7" s="593"/>
      <c r="CE7" s="584" t="s">
        <v>473</v>
      </c>
      <c r="CF7" s="582"/>
      <c r="CG7" s="582"/>
      <c r="CH7" s="582"/>
      <c r="CI7" s="582"/>
      <c r="CJ7" s="582"/>
      <c r="CK7" s="582"/>
      <c r="CL7" s="582"/>
      <c r="CM7" s="582"/>
      <c r="CN7" s="582"/>
      <c r="CO7" s="583"/>
      <c r="CP7" s="584" t="s">
        <v>474</v>
      </c>
      <c r="CQ7" s="582"/>
      <c r="CR7" s="582"/>
      <c r="CS7" s="582"/>
      <c r="CT7" s="582"/>
      <c r="CU7" s="582"/>
      <c r="CV7" s="582"/>
      <c r="CW7" s="583"/>
      <c r="CX7" s="582" t="s">
        <v>542</v>
      </c>
      <c r="CY7" s="582"/>
      <c r="CZ7" s="582"/>
      <c r="DA7" s="582"/>
      <c r="DB7" s="582"/>
      <c r="DC7" s="582"/>
      <c r="DD7" s="582"/>
      <c r="DE7" s="582"/>
      <c r="DF7" s="582"/>
      <c r="DG7" s="584" t="s">
        <v>473</v>
      </c>
      <c r="DH7" s="582"/>
      <c r="DI7" s="582"/>
      <c r="DJ7" s="582"/>
      <c r="DK7" s="582"/>
      <c r="DL7" s="582"/>
      <c r="DM7" s="582"/>
      <c r="DN7" s="582"/>
      <c r="DO7" s="582"/>
      <c r="DP7" s="582"/>
      <c r="DQ7" s="583"/>
      <c r="DR7" s="584" t="s">
        <v>474</v>
      </c>
      <c r="DS7" s="582"/>
      <c r="DT7" s="582"/>
      <c r="DU7" s="582"/>
      <c r="DV7" s="582"/>
      <c r="DW7" s="582"/>
      <c r="DX7" s="582"/>
      <c r="DY7" s="583"/>
      <c r="DZ7" s="582" t="s">
        <v>542</v>
      </c>
      <c r="EA7" s="582"/>
      <c r="EB7" s="582"/>
      <c r="EC7" s="582"/>
      <c r="ED7" s="582"/>
      <c r="EE7" s="582"/>
      <c r="EF7" s="582"/>
      <c r="EG7" s="582"/>
      <c r="EH7" s="582"/>
      <c r="EI7" s="584" t="s">
        <v>473</v>
      </c>
      <c r="EJ7" s="582"/>
      <c r="EK7" s="582"/>
      <c r="EL7" s="582"/>
      <c r="EM7" s="582"/>
      <c r="EN7" s="582"/>
      <c r="EO7" s="582"/>
      <c r="EP7" s="582"/>
      <c r="EQ7" s="582"/>
      <c r="ER7" s="582"/>
      <c r="ES7" s="583"/>
      <c r="ET7" s="584" t="s">
        <v>474</v>
      </c>
      <c r="EU7" s="582"/>
      <c r="EV7" s="582"/>
      <c r="EW7" s="582"/>
      <c r="EX7" s="582"/>
      <c r="EY7" s="582"/>
      <c r="EZ7" s="582"/>
      <c r="FA7" s="583"/>
      <c r="FB7" s="582" t="s">
        <v>542</v>
      </c>
      <c r="FC7" s="582"/>
      <c r="FD7" s="582"/>
      <c r="FE7" s="582"/>
      <c r="FF7" s="582"/>
      <c r="FG7" s="582"/>
      <c r="FH7" s="582"/>
      <c r="FI7" s="582"/>
      <c r="FJ7" s="582"/>
    </row>
    <row r="8" spans="1:166" s="428" customFormat="1" ht="12" thickBot="1">
      <c r="A8" s="732">
        <v>1</v>
      </c>
      <c r="B8" s="732"/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2"/>
      <c r="S8" s="732"/>
      <c r="T8" s="733"/>
      <c r="U8" s="579">
        <v>2</v>
      </c>
      <c r="V8" s="580"/>
      <c r="W8" s="580"/>
      <c r="X8" s="580"/>
      <c r="Y8" s="580"/>
      <c r="Z8" s="580"/>
      <c r="AA8" s="580"/>
      <c r="AB8" s="580"/>
      <c r="AC8" s="581"/>
      <c r="AD8" s="580">
        <v>3</v>
      </c>
      <c r="AE8" s="580"/>
      <c r="AF8" s="580"/>
      <c r="AG8" s="580"/>
      <c r="AH8" s="580"/>
      <c r="AI8" s="580"/>
      <c r="AJ8" s="580"/>
      <c r="AK8" s="580"/>
      <c r="AL8" s="581"/>
      <c r="AM8" s="579">
        <v>4</v>
      </c>
      <c r="AN8" s="580"/>
      <c r="AO8" s="580"/>
      <c r="AP8" s="580"/>
      <c r="AQ8" s="580"/>
      <c r="AR8" s="580"/>
      <c r="AS8" s="580"/>
      <c r="AT8" s="580"/>
      <c r="AU8" s="581"/>
      <c r="AV8" s="579">
        <v>5</v>
      </c>
      <c r="AW8" s="580"/>
      <c r="AX8" s="580"/>
      <c r="AY8" s="580"/>
      <c r="AZ8" s="580"/>
      <c r="BA8" s="580"/>
      <c r="BB8" s="580"/>
      <c r="BC8" s="580"/>
      <c r="BD8" s="580"/>
      <c r="BE8" s="580"/>
      <c r="BF8" s="580"/>
      <c r="BG8" s="581"/>
      <c r="BH8" s="579">
        <v>6</v>
      </c>
      <c r="BI8" s="580"/>
      <c r="BJ8" s="580"/>
      <c r="BK8" s="580"/>
      <c r="BL8" s="580"/>
      <c r="BM8" s="580"/>
      <c r="BN8" s="580"/>
      <c r="BO8" s="580"/>
      <c r="BP8" s="581"/>
      <c r="BQ8" s="579">
        <v>7</v>
      </c>
      <c r="BR8" s="580"/>
      <c r="BS8" s="580"/>
      <c r="BT8" s="580"/>
      <c r="BU8" s="580"/>
      <c r="BV8" s="580"/>
      <c r="BW8" s="580"/>
      <c r="BX8" s="580"/>
      <c r="BY8" s="580"/>
      <c r="BZ8" s="580"/>
      <c r="CA8" s="580"/>
      <c r="CB8" s="580"/>
      <c r="CC8" s="580"/>
      <c r="CD8" s="581"/>
      <c r="CE8" s="579">
        <v>8</v>
      </c>
      <c r="CF8" s="580"/>
      <c r="CG8" s="580"/>
      <c r="CH8" s="580"/>
      <c r="CI8" s="580"/>
      <c r="CJ8" s="580"/>
      <c r="CK8" s="580"/>
      <c r="CL8" s="580"/>
      <c r="CM8" s="580"/>
      <c r="CN8" s="580"/>
      <c r="CO8" s="581"/>
      <c r="CP8" s="579">
        <v>9</v>
      </c>
      <c r="CQ8" s="580"/>
      <c r="CR8" s="580"/>
      <c r="CS8" s="580"/>
      <c r="CT8" s="580"/>
      <c r="CU8" s="580"/>
      <c r="CV8" s="580"/>
      <c r="CW8" s="581"/>
      <c r="CX8" s="580">
        <v>10</v>
      </c>
      <c r="CY8" s="580"/>
      <c r="CZ8" s="580"/>
      <c r="DA8" s="580"/>
      <c r="DB8" s="580"/>
      <c r="DC8" s="580"/>
      <c r="DD8" s="580"/>
      <c r="DE8" s="580"/>
      <c r="DF8" s="580"/>
      <c r="DG8" s="579">
        <v>11</v>
      </c>
      <c r="DH8" s="580"/>
      <c r="DI8" s="580"/>
      <c r="DJ8" s="580"/>
      <c r="DK8" s="580"/>
      <c r="DL8" s="580"/>
      <c r="DM8" s="580"/>
      <c r="DN8" s="580"/>
      <c r="DO8" s="580"/>
      <c r="DP8" s="580"/>
      <c r="DQ8" s="581"/>
      <c r="DR8" s="579">
        <v>12</v>
      </c>
      <c r="DS8" s="580"/>
      <c r="DT8" s="580"/>
      <c r="DU8" s="580"/>
      <c r="DV8" s="580"/>
      <c r="DW8" s="580"/>
      <c r="DX8" s="580"/>
      <c r="DY8" s="581"/>
      <c r="DZ8" s="580">
        <v>13</v>
      </c>
      <c r="EA8" s="580"/>
      <c r="EB8" s="580"/>
      <c r="EC8" s="580"/>
      <c r="ED8" s="580"/>
      <c r="EE8" s="580"/>
      <c r="EF8" s="580"/>
      <c r="EG8" s="580"/>
      <c r="EH8" s="580"/>
      <c r="EI8" s="579">
        <v>14</v>
      </c>
      <c r="EJ8" s="580"/>
      <c r="EK8" s="580"/>
      <c r="EL8" s="580"/>
      <c r="EM8" s="580"/>
      <c r="EN8" s="580"/>
      <c r="EO8" s="580"/>
      <c r="EP8" s="580"/>
      <c r="EQ8" s="580"/>
      <c r="ER8" s="580"/>
      <c r="ES8" s="581"/>
      <c r="ET8" s="579">
        <v>15</v>
      </c>
      <c r="EU8" s="580"/>
      <c r="EV8" s="580"/>
      <c r="EW8" s="580"/>
      <c r="EX8" s="580"/>
      <c r="EY8" s="580"/>
      <c r="EZ8" s="580"/>
      <c r="FA8" s="581"/>
      <c r="FB8" s="580">
        <v>16</v>
      </c>
      <c r="FC8" s="580"/>
      <c r="FD8" s="580"/>
      <c r="FE8" s="580"/>
      <c r="FF8" s="580"/>
      <c r="FG8" s="580"/>
      <c r="FH8" s="580"/>
      <c r="FI8" s="580"/>
      <c r="FJ8" s="580"/>
    </row>
    <row r="9" spans="1:166" s="429" customFormat="1" ht="12.75" customHeight="1" thickBot="1">
      <c r="A9" s="729"/>
      <c r="B9" s="729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  <c r="S9" s="729"/>
      <c r="T9" s="730"/>
      <c r="U9" s="731"/>
      <c r="V9" s="720"/>
      <c r="W9" s="720"/>
      <c r="X9" s="720"/>
      <c r="Y9" s="720"/>
      <c r="Z9" s="720"/>
      <c r="AA9" s="720"/>
      <c r="AB9" s="720"/>
      <c r="AC9" s="720"/>
      <c r="AD9" s="553"/>
      <c r="AE9" s="554"/>
      <c r="AF9" s="554"/>
      <c r="AG9" s="554"/>
      <c r="AH9" s="554"/>
      <c r="AI9" s="554"/>
      <c r="AJ9" s="554"/>
      <c r="AK9" s="554"/>
      <c r="AL9" s="557"/>
      <c r="AM9" s="553"/>
      <c r="AN9" s="554"/>
      <c r="AO9" s="554"/>
      <c r="AP9" s="554"/>
      <c r="AQ9" s="554"/>
      <c r="AR9" s="554"/>
      <c r="AS9" s="554"/>
      <c r="AT9" s="554"/>
      <c r="AU9" s="557"/>
      <c r="AV9" s="553"/>
      <c r="AW9" s="554"/>
      <c r="AX9" s="554"/>
      <c r="AY9" s="554"/>
      <c r="AZ9" s="554"/>
      <c r="BA9" s="554"/>
      <c r="BB9" s="554"/>
      <c r="BC9" s="554"/>
      <c r="BD9" s="554"/>
      <c r="BE9" s="554"/>
      <c r="BF9" s="554"/>
      <c r="BG9" s="557"/>
      <c r="BH9" s="553"/>
      <c r="BI9" s="554"/>
      <c r="BJ9" s="554"/>
      <c r="BK9" s="554"/>
      <c r="BL9" s="554"/>
      <c r="BM9" s="554"/>
      <c r="BN9" s="554"/>
      <c r="BO9" s="554"/>
      <c r="BP9" s="557"/>
      <c r="BQ9" s="676"/>
      <c r="BR9" s="559"/>
      <c r="BS9" s="559"/>
      <c r="BT9" s="559"/>
      <c r="BU9" s="559"/>
      <c r="BV9" s="559"/>
      <c r="BW9" s="559"/>
      <c r="BX9" s="559"/>
      <c r="BY9" s="559"/>
      <c r="BZ9" s="559"/>
      <c r="CA9" s="559"/>
      <c r="CB9" s="559"/>
      <c r="CC9" s="559"/>
      <c r="CD9" s="560"/>
      <c r="CE9" s="718"/>
      <c r="CF9" s="672"/>
      <c r="CG9" s="672"/>
      <c r="CH9" s="672"/>
      <c r="CI9" s="672"/>
      <c r="CJ9" s="672"/>
      <c r="CK9" s="672"/>
      <c r="CL9" s="672"/>
      <c r="CM9" s="672"/>
      <c r="CN9" s="672"/>
      <c r="CO9" s="673"/>
      <c r="CP9" s="718"/>
      <c r="CQ9" s="672"/>
      <c r="CR9" s="672"/>
      <c r="CS9" s="672"/>
      <c r="CT9" s="672"/>
      <c r="CU9" s="672"/>
      <c r="CV9" s="672"/>
      <c r="CW9" s="673"/>
      <c r="CX9" s="559"/>
      <c r="CY9" s="559"/>
      <c r="CZ9" s="559"/>
      <c r="DA9" s="559"/>
      <c r="DB9" s="559"/>
      <c r="DC9" s="559"/>
      <c r="DD9" s="559"/>
      <c r="DE9" s="559"/>
      <c r="DF9" s="560"/>
      <c r="DG9" s="718"/>
      <c r="DH9" s="672"/>
      <c r="DI9" s="672"/>
      <c r="DJ9" s="672"/>
      <c r="DK9" s="672"/>
      <c r="DL9" s="672"/>
      <c r="DM9" s="672"/>
      <c r="DN9" s="672"/>
      <c r="DO9" s="672"/>
      <c r="DP9" s="672"/>
      <c r="DQ9" s="673"/>
      <c r="DR9" s="718"/>
      <c r="DS9" s="672"/>
      <c r="DT9" s="672"/>
      <c r="DU9" s="672"/>
      <c r="DV9" s="672"/>
      <c r="DW9" s="672"/>
      <c r="DX9" s="672"/>
      <c r="DY9" s="673"/>
      <c r="DZ9" s="559"/>
      <c r="EA9" s="559"/>
      <c r="EB9" s="559"/>
      <c r="EC9" s="559"/>
      <c r="ED9" s="559"/>
      <c r="EE9" s="559"/>
      <c r="EF9" s="559"/>
      <c r="EG9" s="559"/>
      <c r="EH9" s="560"/>
      <c r="EI9" s="718"/>
      <c r="EJ9" s="672"/>
      <c r="EK9" s="672"/>
      <c r="EL9" s="672"/>
      <c r="EM9" s="672"/>
      <c r="EN9" s="672"/>
      <c r="EO9" s="672"/>
      <c r="EP9" s="672"/>
      <c r="EQ9" s="672"/>
      <c r="ER9" s="672"/>
      <c r="ES9" s="673"/>
      <c r="ET9" s="718"/>
      <c r="EU9" s="672"/>
      <c r="EV9" s="672"/>
      <c r="EW9" s="672"/>
      <c r="EX9" s="672"/>
      <c r="EY9" s="672"/>
      <c r="EZ9" s="672"/>
      <c r="FA9" s="673"/>
      <c r="FB9" s="553"/>
      <c r="FC9" s="554"/>
      <c r="FD9" s="554"/>
      <c r="FE9" s="554"/>
      <c r="FF9" s="554"/>
      <c r="FG9" s="554"/>
      <c r="FH9" s="554"/>
      <c r="FI9" s="554"/>
      <c r="FJ9" s="722"/>
    </row>
    <row r="10" spans="1:166" s="429" customFormat="1" ht="13.5" customHeight="1" thickBot="1">
      <c r="A10" s="724" t="s">
        <v>505</v>
      </c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5"/>
      <c r="AE10" s="726"/>
      <c r="AF10" s="726"/>
      <c r="AG10" s="726"/>
      <c r="AH10" s="726"/>
      <c r="AI10" s="726"/>
      <c r="AJ10" s="726"/>
      <c r="AK10" s="726"/>
      <c r="AL10" s="727"/>
      <c r="AM10" s="728"/>
      <c r="AN10" s="726"/>
      <c r="AO10" s="726"/>
      <c r="AP10" s="726"/>
      <c r="AQ10" s="726"/>
      <c r="AR10" s="726"/>
      <c r="AS10" s="726"/>
      <c r="AT10" s="726"/>
      <c r="AU10" s="727"/>
      <c r="AV10" s="728"/>
      <c r="AW10" s="726"/>
      <c r="AX10" s="726"/>
      <c r="AY10" s="726"/>
      <c r="AZ10" s="726"/>
      <c r="BA10" s="726"/>
      <c r="BB10" s="726"/>
      <c r="BC10" s="726"/>
      <c r="BD10" s="726"/>
      <c r="BE10" s="726"/>
      <c r="BF10" s="726"/>
      <c r="BG10" s="727"/>
      <c r="BH10" s="728"/>
      <c r="BI10" s="726"/>
      <c r="BJ10" s="726"/>
      <c r="BK10" s="726"/>
      <c r="BL10" s="726"/>
      <c r="BM10" s="726"/>
      <c r="BN10" s="726"/>
      <c r="BO10" s="726"/>
      <c r="BP10" s="727"/>
      <c r="BQ10" s="726"/>
      <c r="BR10" s="726"/>
      <c r="BS10" s="726"/>
      <c r="BT10" s="726"/>
      <c r="BU10" s="726"/>
      <c r="BV10" s="726"/>
      <c r="BW10" s="726"/>
      <c r="BX10" s="726"/>
      <c r="BY10" s="726"/>
      <c r="BZ10" s="726"/>
      <c r="CA10" s="726"/>
      <c r="CB10" s="726"/>
      <c r="CC10" s="726"/>
      <c r="CD10" s="726"/>
      <c r="CE10" s="718"/>
      <c r="CF10" s="672"/>
      <c r="CG10" s="672"/>
      <c r="CH10" s="672"/>
      <c r="CI10" s="672"/>
      <c r="CJ10" s="672"/>
      <c r="CK10" s="672"/>
      <c r="CL10" s="672"/>
      <c r="CM10" s="672"/>
      <c r="CN10" s="672"/>
      <c r="CO10" s="673"/>
      <c r="CP10" s="617" t="s">
        <v>506</v>
      </c>
      <c r="CQ10" s="618"/>
      <c r="CR10" s="618"/>
      <c r="CS10" s="618"/>
      <c r="CT10" s="618"/>
      <c r="CU10" s="618"/>
      <c r="CV10" s="618"/>
      <c r="CW10" s="619"/>
      <c r="CX10" s="542" t="s">
        <v>506</v>
      </c>
      <c r="CY10" s="542"/>
      <c r="CZ10" s="542"/>
      <c r="DA10" s="542"/>
      <c r="DB10" s="542"/>
      <c r="DC10" s="542"/>
      <c r="DD10" s="542"/>
      <c r="DE10" s="542"/>
      <c r="DF10" s="542"/>
      <c r="DG10" s="723"/>
      <c r="DH10" s="723"/>
      <c r="DI10" s="723"/>
      <c r="DJ10" s="723"/>
      <c r="DK10" s="723"/>
      <c r="DL10" s="723"/>
      <c r="DM10" s="723"/>
      <c r="DN10" s="723"/>
      <c r="DO10" s="723"/>
      <c r="DP10" s="723"/>
      <c r="DQ10" s="723"/>
      <c r="DR10" s="723" t="s">
        <v>506</v>
      </c>
      <c r="DS10" s="723"/>
      <c r="DT10" s="723"/>
      <c r="DU10" s="723"/>
      <c r="DV10" s="723"/>
      <c r="DW10" s="723"/>
      <c r="DX10" s="723"/>
      <c r="DY10" s="723"/>
      <c r="DZ10" s="542" t="s">
        <v>506</v>
      </c>
      <c r="EA10" s="542"/>
      <c r="EB10" s="542"/>
      <c r="EC10" s="542"/>
      <c r="ED10" s="542"/>
      <c r="EE10" s="542"/>
      <c r="EF10" s="542"/>
      <c r="EG10" s="542"/>
      <c r="EH10" s="542"/>
      <c r="EI10" s="723"/>
      <c r="EJ10" s="723"/>
      <c r="EK10" s="723"/>
      <c r="EL10" s="723"/>
      <c r="EM10" s="723"/>
      <c r="EN10" s="723"/>
      <c r="EO10" s="723"/>
      <c r="EP10" s="723"/>
      <c r="EQ10" s="723"/>
      <c r="ER10" s="723"/>
      <c r="ES10" s="723"/>
      <c r="ET10" s="723" t="s">
        <v>506</v>
      </c>
      <c r="EU10" s="723"/>
      <c r="EV10" s="723"/>
      <c r="EW10" s="723"/>
      <c r="EX10" s="723"/>
      <c r="EY10" s="723"/>
      <c r="EZ10" s="723"/>
      <c r="FA10" s="723"/>
      <c r="FB10" s="553" t="s">
        <v>506</v>
      </c>
      <c r="FC10" s="554"/>
      <c r="FD10" s="554"/>
      <c r="FE10" s="554"/>
      <c r="FF10" s="554"/>
      <c r="FG10" s="554"/>
      <c r="FH10" s="554"/>
      <c r="FI10" s="554"/>
      <c r="FJ10" s="722"/>
    </row>
    <row r="11" spans="69:166" s="429" customFormat="1" ht="12" thickBot="1">
      <c r="BQ11" s="555" t="s">
        <v>509</v>
      </c>
      <c r="BR11" s="555"/>
      <c r="BS11" s="555"/>
      <c r="BT11" s="555"/>
      <c r="BU11" s="555"/>
      <c r="BV11" s="555"/>
      <c r="BW11" s="555"/>
      <c r="BX11" s="555"/>
      <c r="BY11" s="555"/>
      <c r="BZ11" s="555"/>
      <c r="CA11" s="555"/>
      <c r="CB11" s="555"/>
      <c r="CC11" s="555"/>
      <c r="CD11" s="555"/>
      <c r="CE11" s="700"/>
      <c r="CF11" s="580"/>
      <c r="CG11" s="580"/>
      <c r="CH11" s="580"/>
      <c r="CI11" s="580"/>
      <c r="CJ11" s="580"/>
      <c r="CK11" s="580"/>
      <c r="CL11" s="580"/>
      <c r="CM11" s="580"/>
      <c r="CN11" s="580"/>
      <c r="CO11" s="581"/>
      <c r="CP11" s="579" t="s">
        <v>506</v>
      </c>
      <c r="CQ11" s="580"/>
      <c r="CR11" s="580"/>
      <c r="CS11" s="580"/>
      <c r="CT11" s="580"/>
      <c r="CU11" s="580"/>
      <c r="CV11" s="580"/>
      <c r="CW11" s="581"/>
      <c r="CX11" s="688" t="s">
        <v>506</v>
      </c>
      <c r="CY11" s="688"/>
      <c r="CZ11" s="688"/>
      <c r="DA11" s="688"/>
      <c r="DB11" s="688"/>
      <c r="DC11" s="688"/>
      <c r="DD11" s="688"/>
      <c r="DE11" s="688"/>
      <c r="DF11" s="688"/>
      <c r="DG11" s="710"/>
      <c r="DH11" s="710"/>
      <c r="DI11" s="710"/>
      <c r="DJ11" s="710"/>
      <c r="DK11" s="710"/>
      <c r="DL11" s="710"/>
      <c r="DM11" s="710"/>
      <c r="DN11" s="710"/>
      <c r="DO11" s="710"/>
      <c r="DP11" s="710"/>
      <c r="DQ11" s="710"/>
      <c r="DR11" s="710" t="s">
        <v>506</v>
      </c>
      <c r="DS11" s="710"/>
      <c r="DT11" s="710"/>
      <c r="DU11" s="710"/>
      <c r="DV11" s="710"/>
      <c r="DW11" s="710"/>
      <c r="DX11" s="710"/>
      <c r="DY11" s="710"/>
      <c r="DZ11" s="688" t="s">
        <v>506</v>
      </c>
      <c r="EA11" s="688"/>
      <c r="EB11" s="688"/>
      <c r="EC11" s="688"/>
      <c r="ED11" s="688"/>
      <c r="EE11" s="688"/>
      <c r="EF11" s="688"/>
      <c r="EG11" s="688"/>
      <c r="EH11" s="688"/>
      <c r="EI11" s="710"/>
      <c r="EJ11" s="710"/>
      <c r="EK11" s="710"/>
      <c r="EL11" s="710"/>
      <c r="EM11" s="710"/>
      <c r="EN11" s="710"/>
      <c r="EO11" s="710"/>
      <c r="EP11" s="710"/>
      <c r="EQ11" s="710"/>
      <c r="ER11" s="710"/>
      <c r="ES11" s="710"/>
      <c r="ET11" s="710" t="s">
        <v>506</v>
      </c>
      <c r="EU11" s="710"/>
      <c r="EV11" s="710"/>
      <c r="EW11" s="710"/>
      <c r="EX11" s="710"/>
      <c r="EY11" s="710"/>
      <c r="EZ11" s="710"/>
      <c r="FA11" s="710"/>
      <c r="FB11" s="719" t="s">
        <v>506</v>
      </c>
      <c r="FC11" s="720"/>
      <c r="FD11" s="720"/>
      <c r="FE11" s="720"/>
      <c r="FF11" s="720"/>
      <c r="FG11" s="720"/>
      <c r="FH11" s="720"/>
      <c r="FI11" s="720"/>
      <c r="FJ11" s="721"/>
    </row>
    <row r="13" spans="1:166" s="422" customFormat="1" ht="11.25">
      <c r="A13" s="711" t="s">
        <v>543</v>
      </c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711"/>
      <c r="AL13" s="711"/>
      <c r="AM13" s="711"/>
      <c r="AN13" s="711"/>
      <c r="AO13" s="711"/>
      <c r="AP13" s="711"/>
      <c r="AQ13" s="711"/>
      <c r="AR13" s="711"/>
      <c r="AS13" s="711"/>
      <c r="AT13" s="711"/>
      <c r="AU13" s="711"/>
      <c r="AV13" s="711"/>
      <c r="AW13" s="711"/>
      <c r="AX13" s="711"/>
      <c r="AY13" s="711"/>
      <c r="AZ13" s="711"/>
      <c r="BA13" s="711"/>
      <c r="BB13" s="711"/>
      <c r="BC13" s="711"/>
      <c r="BD13" s="711"/>
      <c r="BE13" s="711"/>
      <c r="BF13" s="711"/>
      <c r="BG13" s="711"/>
      <c r="BH13" s="711"/>
      <c r="BI13" s="711"/>
      <c r="BJ13" s="711"/>
      <c r="BK13" s="711"/>
      <c r="BL13" s="711"/>
      <c r="BM13" s="711"/>
      <c r="BN13" s="711"/>
      <c r="BO13" s="711"/>
      <c r="BP13" s="711"/>
      <c r="BQ13" s="711"/>
      <c r="BR13" s="711"/>
      <c r="BS13" s="711"/>
      <c r="BT13" s="711"/>
      <c r="BU13" s="711"/>
      <c r="BV13" s="711"/>
      <c r="BW13" s="711"/>
      <c r="BX13" s="711"/>
      <c r="BY13" s="711"/>
      <c r="BZ13" s="711"/>
      <c r="CA13" s="711"/>
      <c r="CB13" s="711"/>
      <c r="CC13" s="711"/>
      <c r="CD13" s="711"/>
      <c r="CE13" s="711"/>
      <c r="CF13" s="711"/>
      <c r="CG13" s="711"/>
      <c r="CH13" s="711"/>
      <c r="CI13" s="711"/>
      <c r="CJ13" s="711"/>
      <c r="CK13" s="711"/>
      <c r="CL13" s="711"/>
      <c r="CM13" s="711"/>
      <c r="CN13" s="711"/>
      <c r="CO13" s="711"/>
      <c r="CP13" s="711"/>
      <c r="CQ13" s="711"/>
      <c r="CR13" s="711"/>
      <c r="CS13" s="711"/>
      <c r="CT13" s="711"/>
      <c r="CU13" s="711"/>
      <c r="CV13" s="711"/>
      <c r="CW13" s="711"/>
      <c r="CX13" s="711"/>
      <c r="CY13" s="711"/>
      <c r="CZ13" s="711"/>
      <c r="DA13" s="711"/>
      <c r="DB13" s="711"/>
      <c r="DC13" s="711"/>
      <c r="DD13" s="711"/>
      <c r="DE13" s="711"/>
      <c r="DF13" s="711"/>
      <c r="DG13" s="711"/>
      <c r="DH13" s="711"/>
      <c r="DI13" s="711"/>
      <c r="DJ13" s="711"/>
      <c r="DK13" s="711"/>
      <c r="DL13" s="711"/>
      <c r="DM13" s="711"/>
      <c r="DN13" s="711"/>
      <c r="DO13" s="711"/>
      <c r="DP13" s="711"/>
      <c r="DQ13" s="711"/>
      <c r="DR13" s="711"/>
      <c r="DS13" s="711"/>
      <c r="DT13" s="711"/>
      <c r="DU13" s="711"/>
      <c r="DV13" s="711"/>
      <c r="DW13" s="711"/>
      <c r="DX13" s="711"/>
      <c r="DY13" s="711"/>
      <c r="DZ13" s="711"/>
      <c r="EA13" s="711"/>
      <c r="EB13" s="711"/>
      <c r="EC13" s="711"/>
      <c r="ED13" s="711"/>
      <c r="EE13" s="711"/>
      <c r="EF13" s="711"/>
      <c r="EG13" s="711"/>
      <c r="EH13" s="711"/>
      <c r="EI13" s="711"/>
      <c r="EJ13" s="711"/>
      <c r="EK13" s="711"/>
      <c r="EL13" s="711"/>
      <c r="EM13" s="711"/>
      <c r="EN13" s="711"/>
      <c r="EO13" s="711"/>
      <c r="EP13" s="711"/>
      <c r="EQ13" s="711"/>
      <c r="ER13" s="711"/>
      <c r="ES13" s="711"/>
      <c r="ET13" s="711"/>
      <c r="EU13" s="711"/>
      <c r="EV13" s="711"/>
      <c r="EW13" s="711"/>
      <c r="EX13" s="711"/>
      <c r="EY13" s="711"/>
      <c r="EZ13" s="711"/>
      <c r="FA13" s="711"/>
      <c r="FB13" s="711"/>
      <c r="FC13" s="711"/>
      <c r="FD13" s="711"/>
      <c r="FE13" s="711"/>
      <c r="FF13" s="711"/>
      <c r="FG13" s="711"/>
      <c r="FH13" s="711"/>
      <c r="FI13" s="711"/>
      <c r="FJ13" s="711"/>
    </row>
    <row r="15" spans="1:166" s="428" customFormat="1" ht="13.5" customHeight="1">
      <c r="A15" s="582" t="s">
        <v>147</v>
      </c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5" t="s">
        <v>513</v>
      </c>
      <c r="V15" s="586"/>
      <c r="W15" s="586"/>
      <c r="X15" s="586"/>
      <c r="Y15" s="586"/>
      <c r="Z15" s="586"/>
      <c r="AA15" s="586"/>
      <c r="AB15" s="586"/>
      <c r="AC15" s="587"/>
      <c r="AD15" s="586" t="s">
        <v>462</v>
      </c>
      <c r="AE15" s="586"/>
      <c r="AF15" s="586"/>
      <c r="AG15" s="586"/>
      <c r="AH15" s="586"/>
      <c r="AI15" s="586"/>
      <c r="AJ15" s="586"/>
      <c r="AK15" s="586"/>
      <c r="AL15" s="586"/>
      <c r="AM15" s="586"/>
      <c r="AN15" s="586"/>
      <c r="AO15" s="586"/>
      <c r="AP15" s="586"/>
      <c r="AQ15" s="586"/>
      <c r="AR15" s="586"/>
      <c r="AS15" s="586"/>
      <c r="AT15" s="586"/>
      <c r="AU15" s="586"/>
      <c r="AV15" s="586"/>
      <c r="AW15" s="586"/>
      <c r="AX15" s="586"/>
      <c r="AY15" s="586"/>
      <c r="AZ15" s="586"/>
      <c r="BA15" s="586"/>
      <c r="BB15" s="586"/>
      <c r="BC15" s="586"/>
      <c r="BD15" s="586"/>
      <c r="BE15" s="586"/>
      <c r="BF15" s="586"/>
      <c r="BG15" s="586"/>
      <c r="BH15" s="586"/>
      <c r="BI15" s="586"/>
      <c r="BJ15" s="586"/>
      <c r="BK15" s="586"/>
      <c r="BL15" s="586"/>
      <c r="BM15" s="586"/>
      <c r="BN15" s="586"/>
      <c r="BO15" s="586"/>
      <c r="BP15" s="587"/>
      <c r="BQ15" s="585" t="s">
        <v>463</v>
      </c>
      <c r="BR15" s="586"/>
      <c r="BS15" s="586"/>
      <c r="BT15" s="586"/>
      <c r="BU15" s="586"/>
      <c r="BV15" s="586"/>
      <c r="BW15" s="586"/>
      <c r="BX15" s="586"/>
      <c r="BY15" s="586"/>
      <c r="BZ15" s="586"/>
      <c r="CA15" s="586"/>
      <c r="CB15" s="586"/>
      <c r="CC15" s="586"/>
      <c r="CD15" s="587"/>
      <c r="CE15" s="617" t="s">
        <v>111</v>
      </c>
      <c r="CF15" s="618"/>
      <c r="CG15" s="618"/>
      <c r="CH15" s="618"/>
      <c r="CI15" s="618"/>
      <c r="CJ15" s="618"/>
      <c r="CK15" s="618"/>
      <c r="CL15" s="618"/>
      <c r="CM15" s="618"/>
      <c r="CN15" s="618"/>
      <c r="CO15" s="618"/>
      <c r="CP15" s="618"/>
      <c r="CQ15" s="618"/>
      <c r="CR15" s="618"/>
      <c r="CS15" s="618"/>
      <c r="CT15" s="618"/>
      <c r="CU15" s="618"/>
      <c r="CV15" s="618"/>
      <c r="CW15" s="618"/>
      <c r="CX15" s="618"/>
      <c r="CY15" s="618"/>
      <c r="CZ15" s="618"/>
      <c r="DA15" s="618"/>
      <c r="DB15" s="618"/>
      <c r="DC15" s="618"/>
      <c r="DD15" s="618"/>
      <c r="DE15" s="618"/>
      <c r="DF15" s="618"/>
      <c r="DG15" s="618"/>
      <c r="DH15" s="618"/>
      <c r="DI15" s="618"/>
      <c r="DJ15" s="618"/>
      <c r="DK15" s="618"/>
      <c r="DL15" s="618"/>
      <c r="DM15" s="618"/>
      <c r="DN15" s="618"/>
      <c r="DO15" s="618"/>
      <c r="DP15" s="618"/>
      <c r="DQ15" s="618"/>
      <c r="DR15" s="618"/>
      <c r="DS15" s="618"/>
      <c r="DT15" s="618"/>
      <c r="DU15" s="618"/>
      <c r="DV15" s="618"/>
      <c r="DW15" s="618"/>
      <c r="DX15" s="618"/>
      <c r="DY15" s="618"/>
      <c r="DZ15" s="618"/>
      <c r="EA15" s="618"/>
      <c r="EB15" s="618"/>
      <c r="EC15" s="618"/>
      <c r="ED15" s="618"/>
      <c r="EE15" s="618"/>
      <c r="EF15" s="618"/>
      <c r="EG15" s="618"/>
      <c r="EH15" s="618"/>
      <c r="EI15" s="618"/>
      <c r="EJ15" s="618"/>
      <c r="EK15" s="618"/>
      <c r="EL15" s="618"/>
      <c r="EM15" s="618"/>
      <c r="EN15" s="618"/>
      <c r="EO15" s="618"/>
      <c r="EP15" s="618"/>
      <c r="EQ15" s="618"/>
      <c r="ER15" s="618"/>
      <c r="ES15" s="618"/>
      <c r="ET15" s="618"/>
      <c r="EU15" s="618"/>
      <c r="EV15" s="618"/>
      <c r="EW15" s="618"/>
      <c r="EX15" s="618"/>
      <c r="EY15" s="618"/>
      <c r="EZ15" s="618"/>
      <c r="FA15" s="618"/>
      <c r="FB15" s="618"/>
      <c r="FC15" s="618"/>
      <c r="FD15" s="618"/>
      <c r="FE15" s="618"/>
      <c r="FF15" s="618"/>
      <c r="FG15" s="618"/>
      <c r="FH15" s="618"/>
      <c r="FI15" s="618"/>
      <c r="FJ15" s="618"/>
    </row>
    <row r="16" spans="1:166" s="428" customFormat="1" ht="19.5" customHeight="1">
      <c r="A16" s="582"/>
      <c r="B16" s="582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8"/>
      <c r="V16" s="589"/>
      <c r="W16" s="589"/>
      <c r="X16" s="589"/>
      <c r="Y16" s="589"/>
      <c r="Z16" s="589"/>
      <c r="AA16" s="589"/>
      <c r="AB16" s="589"/>
      <c r="AC16" s="590"/>
      <c r="AD16" s="589"/>
      <c r="AE16" s="589"/>
      <c r="AF16" s="589"/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89"/>
      <c r="AV16" s="589"/>
      <c r="AW16" s="589"/>
      <c r="AX16" s="589"/>
      <c r="AY16" s="589"/>
      <c r="AZ16" s="589"/>
      <c r="BA16" s="589"/>
      <c r="BB16" s="589"/>
      <c r="BC16" s="589"/>
      <c r="BD16" s="589"/>
      <c r="BE16" s="589"/>
      <c r="BF16" s="589"/>
      <c r="BG16" s="589"/>
      <c r="BH16" s="589"/>
      <c r="BI16" s="589"/>
      <c r="BJ16" s="589"/>
      <c r="BK16" s="589"/>
      <c r="BL16" s="589"/>
      <c r="BM16" s="589"/>
      <c r="BN16" s="589"/>
      <c r="BO16" s="589"/>
      <c r="BP16" s="590"/>
      <c r="BQ16" s="588"/>
      <c r="BR16" s="589"/>
      <c r="BS16" s="589"/>
      <c r="BT16" s="589"/>
      <c r="BU16" s="589"/>
      <c r="BV16" s="589"/>
      <c r="BW16" s="589"/>
      <c r="BX16" s="589"/>
      <c r="BY16" s="589"/>
      <c r="BZ16" s="589"/>
      <c r="CA16" s="589"/>
      <c r="CB16" s="589"/>
      <c r="CC16" s="589"/>
      <c r="CD16" s="590"/>
      <c r="CE16" s="603" t="s">
        <v>464</v>
      </c>
      <c r="CF16" s="604"/>
      <c r="CG16" s="604"/>
      <c r="CH16" s="604"/>
      <c r="CI16" s="604"/>
      <c r="CJ16" s="604"/>
      <c r="CK16" s="604"/>
      <c r="CL16" s="604"/>
      <c r="CM16" s="604"/>
      <c r="CN16" s="604"/>
      <c r="CO16" s="604"/>
      <c r="CP16" s="604"/>
      <c r="CQ16" s="604"/>
      <c r="CR16" s="696" t="str">
        <f>'Лиц-1-О'!BV29</f>
        <v>22</v>
      </c>
      <c r="CS16" s="696"/>
      <c r="CT16" s="696"/>
      <c r="CU16" s="597" t="s">
        <v>465</v>
      </c>
      <c r="CV16" s="597"/>
      <c r="CW16" s="597"/>
      <c r="CX16" s="597"/>
      <c r="CY16" s="597"/>
      <c r="CZ16" s="597"/>
      <c r="DA16" s="597"/>
      <c r="DB16" s="597"/>
      <c r="DC16" s="597"/>
      <c r="DD16" s="597"/>
      <c r="DE16" s="597"/>
      <c r="DF16" s="598"/>
      <c r="DG16" s="603" t="s">
        <v>464</v>
      </c>
      <c r="DH16" s="604"/>
      <c r="DI16" s="604"/>
      <c r="DJ16" s="604"/>
      <c r="DK16" s="604"/>
      <c r="DL16" s="604"/>
      <c r="DM16" s="604"/>
      <c r="DN16" s="604"/>
      <c r="DO16" s="604"/>
      <c r="DP16" s="604"/>
      <c r="DQ16" s="604"/>
      <c r="DR16" s="604"/>
      <c r="DS16" s="604"/>
      <c r="DT16" s="696" t="str">
        <f>'Лиц-1-О'!DB29</f>
        <v>23</v>
      </c>
      <c r="DU16" s="696"/>
      <c r="DV16" s="696"/>
      <c r="DW16" s="597" t="s">
        <v>465</v>
      </c>
      <c r="DX16" s="597"/>
      <c r="DY16" s="597"/>
      <c r="DZ16" s="597"/>
      <c r="EA16" s="597"/>
      <c r="EB16" s="597"/>
      <c r="EC16" s="597"/>
      <c r="ED16" s="597"/>
      <c r="EE16" s="597"/>
      <c r="EF16" s="597"/>
      <c r="EG16" s="597"/>
      <c r="EH16" s="598"/>
      <c r="EI16" s="603" t="s">
        <v>464</v>
      </c>
      <c r="EJ16" s="604"/>
      <c r="EK16" s="604"/>
      <c r="EL16" s="604"/>
      <c r="EM16" s="604"/>
      <c r="EN16" s="604"/>
      <c r="EO16" s="604"/>
      <c r="EP16" s="604"/>
      <c r="EQ16" s="604"/>
      <c r="ER16" s="604"/>
      <c r="ES16" s="604"/>
      <c r="ET16" s="604"/>
      <c r="EU16" s="604"/>
      <c r="EV16" s="696" t="str">
        <f>'Лиц-1-О'!EH29</f>
        <v>24</v>
      </c>
      <c r="EW16" s="696"/>
      <c r="EX16" s="696"/>
      <c r="EY16" s="597" t="s">
        <v>465</v>
      </c>
      <c r="EZ16" s="597"/>
      <c r="FA16" s="597"/>
      <c r="FB16" s="597"/>
      <c r="FC16" s="597"/>
      <c r="FD16" s="597"/>
      <c r="FE16" s="597"/>
      <c r="FF16" s="597"/>
      <c r="FG16" s="597"/>
      <c r="FH16" s="597"/>
      <c r="FI16" s="597"/>
      <c r="FJ16" s="597"/>
    </row>
    <row r="17" spans="1:166" s="428" customFormat="1" ht="12.75" customHeight="1">
      <c r="A17" s="582"/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8"/>
      <c r="V17" s="589"/>
      <c r="W17" s="589"/>
      <c r="X17" s="589"/>
      <c r="Y17" s="589"/>
      <c r="Z17" s="589"/>
      <c r="AA17" s="589"/>
      <c r="AB17" s="589"/>
      <c r="AC17" s="590"/>
      <c r="AD17" s="592"/>
      <c r="AE17" s="592"/>
      <c r="AF17" s="592"/>
      <c r="AG17" s="592"/>
      <c r="AH17" s="592"/>
      <c r="AI17" s="592"/>
      <c r="AJ17" s="592"/>
      <c r="AK17" s="592"/>
      <c r="AL17" s="592"/>
      <c r="AM17" s="592"/>
      <c r="AN17" s="592"/>
      <c r="AO17" s="592"/>
      <c r="AP17" s="592"/>
      <c r="AQ17" s="592"/>
      <c r="AR17" s="592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92"/>
      <c r="BF17" s="592"/>
      <c r="BG17" s="592"/>
      <c r="BH17" s="592"/>
      <c r="BI17" s="592"/>
      <c r="BJ17" s="592"/>
      <c r="BK17" s="592"/>
      <c r="BL17" s="592"/>
      <c r="BM17" s="592"/>
      <c r="BN17" s="592"/>
      <c r="BO17" s="592"/>
      <c r="BP17" s="593"/>
      <c r="BQ17" s="588"/>
      <c r="BR17" s="589"/>
      <c r="BS17" s="589"/>
      <c r="BT17" s="589"/>
      <c r="BU17" s="589"/>
      <c r="BV17" s="589"/>
      <c r="BW17" s="589"/>
      <c r="BX17" s="589"/>
      <c r="BY17" s="589"/>
      <c r="BZ17" s="589"/>
      <c r="CA17" s="589"/>
      <c r="CB17" s="589"/>
      <c r="CC17" s="589"/>
      <c r="CD17" s="590"/>
      <c r="CE17" s="599" t="s">
        <v>466</v>
      </c>
      <c r="CF17" s="600"/>
      <c r="CG17" s="600"/>
      <c r="CH17" s="600"/>
      <c r="CI17" s="600"/>
      <c r="CJ17" s="600"/>
      <c r="CK17" s="600"/>
      <c r="CL17" s="600"/>
      <c r="CM17" s="600"/>
      <c r="CN17" s="600"/>
      <c r="CO17" s="600"/>
      <c r="CP17" s="600"/>
      <c r="CQ17" s="600"/>
      <c r="CR17" s="600"/>
      <c r="CS17" s="600"/>
      <c r="CT17" s="600"/>
      <c r="CU17" s="600"/>
      <c r="CV17" s="600"/>
      <c r="CW17" s="600"/>
      <c r="CX17" s="600"/>
      <c r="CY17" s="600"/>
      <c r="CZ17" s="600"/>
      <c r="DA17" s="600"/>
      <c r="DB17" s="600"/>
      <c r="DC17" s="600"/>
      <c r="DD17" s="600"/>
      <c r="DE17" s="600"/>
      <c r="DF17" s="601"/>
      <c r="DG17" s="599" t="s">
        <v>467</v>
      </c>
      <c r="DH17" s="600"/>
      <c r="DI17" s="600"/>
      <c r="DJ17" s="600"/>
      <c r="DK17" s="600"/>
      <c r="DL17" s="600"/>
      <c r="DM17" s="600"/>
      <c r="DN17" s="600"/>
      <c r="DO17" s="600"/>
      <c r="DP17" s="600"/>
      <c r="DQ17" s="600"/>
      <c r="DR17" s="600"/>
      <c r="DS17" s="600"/>
      <c r="DT17" s="600"/>
      <c r="DU17" s="600"/>
      <c r="DV17" s="600"/>
      <c r="DW17" s="600"/>
      <c r="DX17" s="600"/>
      <c r="DY17" s="600"/>
      <c r="DZ17" s="600"/>
      <c r="EA17" s="600"/>
      <c r="EB17" s="600"/>
      <c r="EC17" s="600"/>
      <c r="ED17" s="600"/>
      <c r="EE17" s="600"/>
      <c r="EF17" s="600"/>
      <c r="EG17" s="600"/>
      <c r="EH17" s="601"/>
      <c r="EI17" s="599" t="s">
        <v>468</v>
      </c>
      <c r="EJ17" s="600"/>
      <c r="EK17" s="600"/>
      <c r="EL17" s="600"/>
      <c r="EM17" s="600"/>
      <c r="EN17" s="600"/>
      <c r="EO17" s="600"/>
      <c r="EP17" s="600"/>
      <c r="EQ17" s="600"/>
      <c r="ER17" s="600"/>
      <c r="ES17" s="600"/>
      <c r="ET17" s="600"/>
      <c r="EU17" s="600"/>
      <c r="EV17" s="600"/>
      <c r="EW17" s="600"/>
      <c r="EX17" s="600"/>
      <c r="EY17" s="600"/>
      <c r="EZ17" s="600"/>
      <c r="FA17" s="600"/>
      <c r="FB17" s="600"/>
      <c r="FC17" s="600"/>
      <c r="FD17" s="600"/>
      <c r="FE17" s="600"/>
      <c r="FF17" s="600"/>
      <c r="FG17" s="600"/>
      <c r="FH17" s="600"/>
      <c r="FI17" s="600"/>
      <c r="FJ17" s="600"/>
    </row>
    <row r="18" spans="1:166" s="428" customFormat="1" ht="37.5" customHeight="1">
      <c r="A18" s="582"/>
      <c r="B18" s="582"/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91"/>
      <c r="V18" s="592"/>
      <c r="W18" s="592"/>
      <c r="X18" s="592"/>
      <c r="Y18" s="592"/>
      <c r="Z18" s="592"/>
      <c r="AA18" s="592"/>
      <c r="AB18" s="592"/>
      <c r="AC18" s="593"/>
      <c r="AD18" s="582" t="s">
        <v>469</v>
      </c>
      <c r="AE18" s="582"/>
      <c r="AF18" s="582"/>
      <c r="AG18" s="582"/>
      <c r="AH18" s="582"/>
      <c r="AI18" s="582"/>
      <c r="AJ18" s="582"/>
      <c r="AK18" s="582"/>
      <c r="AL18" s="583"/>
      <c r="AM18" s="584" t="s">
        <v>470</v>
      </c>
      <c r="AN18" s="582"/>
      <c r="AO18" s="582"/>
      <c r="AP18" s="582"/>
      <c r="AQ18" s="582"/>
      <c r="AR18" s="582"/>
      <c r="AS18" s="582"/>
      <c r="AT18" s="582"/>
      <c r="AU18" s="583"/>
      <c r="AV18" s="584" t="s">
        <v>541</v>
      </c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3"/>
      <c r="BH18" s="584" t="s">
        <v>472</v>
      </c>
      <c r="BI18" s="582"/>
      <c r="BJ18" s="582"/>
      <c r="BK18" s="582"/>
      <c r="BL18" s="582"/>
      <c r="BM18" s="582"/>
      <c r="BN18" s="582"/>
      <c r="BO18" s="582"/>
      <c r="BP18" s="583"/>
      <c r="BQ18" s="591"/>
      <c r="BR18" s="592"/>
      <c r="BS18" s="592"/>
      <c r="BT18" s="592"/>
      <c r="BU18" s="592"/>
      <c r="BV18" s="592"/>
      <c r="BW18" s="592"/>
      <c r="BX18" s="592"/>
      <c r="BY18" s="592"/>
      <c r="BZ18" s="592"/>
      <c r="CA18" s="592"/>
      <c r="CB18" s="592"/>
      <c r="CC18" s="592"/>
      <c r="CD18" s="593"/>
      <c r="CE18" s="584" t="s">
        <v>473</v>
      </c>
      <c r="CF18" s="582"/>
      <c r="CG18" s="582"/>
      <c r="CH18" s="582"/>
      <c r="CI18" s="582"/>
      <c r="CJ18" s="582"/>
      <c r="CK18" s="582"/>
      <c r="CL18" s="582"/>
      <c r="CM18" s="582"/>
      <c r="CN18" s="582"/>
      <c r="CO18" s="583"/>
      <c r="CP18" s="584" t="s">
        <v>474</v>
      </c>
      <c r="CQ18" s="582"/>
      <c r="CR18" s="582"/>
      <c r="CS18" s="582"/>
      <c r="CT18" s="582"/>
      <c r="CU18" s="582"/>
      <c r="CV18" s="582"/>
      <c r="CW18" s="583"/>
      <c r="CX18" s="582" t="s">
        <v>542</v>
      </c>
      <c r="CY18" s="582"/>
      <c r="CZ18" s="582"/>
      <c r="DA18" s="582"/>
      <c r="DB18" s="582"/>
      <c r="DC18" s="582"/>
      <c r="DD18" s="582"/>
      <c r="DE18" s="582"/>
      <c r="DF18" s="582"/>
      <c r="DG18" s="584" t="s">
        <v>473</v>
      </c>
      <c r="DH18" s="582"/>
      <c r="DI18" s="582"/>
      <c r="DJ18" s="582"/>
      <c r="DK18" s="582"/>
      <c r="DL18" s="582"/>
      <c r="DM18" s="582"/>
      <c r="DN18" s="582"/>
      <c r="DO18" s="582"/>
      <c r="DP18" s="582"/>
      <c r="DQ18" s="583"/>
      <c r="DR18" s="584" t="s">
        <v>474</v>
      </c>
      <c r="DS18" s="582"/>
      <c r="DT18" s="582"/>
      <c r="DU18" s="582"/>
      <c r="DV18" s="582"/>
      <c r="DW18" s="582"/>
      <c r="DX18" s="582"/>
      <c r="DY18" s="583"/>
      <c r="DZ18" s="582" t="s">
        <v>542</v>
      </c>
      <c r="EA18" s="582"/>
      <c r="EB18" s="582"/>
      <c r="EC18" s="582"/>
      <c r="ED18" s="582"/>
      <c r="EE18" s="582"/>
      <c r="EF18" s="582"/>
      <c r="EG18" s="582"/>
      <c r="EH18" s="582"/>
      <c r="EI18" s="584" t="s">
        <v>473</v>
      </c>
      <c r="EJ18" s="582"/>
      <c r="EK18" s="582"/>
      <c r="EL18" s="582"/>
      <c r="EM18" s="582"/>
      <c r="EN18" s="582"/>
      <c r="EO18" s="582"/>
      <c r="EP18" s="582"/>
      <c r="EQ18" s="582"/>
      <c r="ER18" s="582"/>
      <c r="ES18" s="583"/>
      <c r="ET18" s="584" t="s">
        <v>474</v>
      </c>
      <c r="EU18" s="582"/>
      <c r="EV18" s="582"/>
      <c r="EW18" s="582"/>
      <c r="EX18" s="582"/>
      <c r="EY18" s="582"/>
      <c r="EZ18" s="582"/>
      <c r="FA18" s="583"/>
      <c r="FB18" s="582" t="s">
        <v>542</v>
      </c>
      <c r="FC18" s="582"/>
      <c r="FD18" s="582"/>
      <c r="FE18" s="582"/>
      <c r="FF18" s="582"/>
      <c r="FG18" s="582"/>
      <c r="FH18" s="582"/>
      <c r="FI18" s="582"/>
      <c r="FJ18" s="582"/>
    </row>
    <row r="19" spans="1:166" s="428" customFormat="1" ht="12" thickBot="1">
      <c r="A19" s="732">
        <v>1</v>
      </c>
      <c r="B19" s="732"/>
      <c r="C19" s="732"/>
      <c r="D19" s="732"/>
      <c r="E19" s="732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3"/>
      <c r="U19" s="579">
        <v>2</v>
      </c>
      <c r="V19" s="580"/>
      <c r="W19" s="580"/>
      <c r="X19" s="580"/>
      <c r="Y19" s="580"/>
      <c r="Z19" s="580"/>
      <c r="AA19" s="580"/>
      <c r="AB19" s="580"/>
      <c r="AC19" s="581"/>
      <c r="AD19" s="580">
        <v>3</v>
      </c>
      <c r="AE19" s="580"/>
      <c r="AF19" s="580"/>
      <c r="AG19" s="580"/>
      <c r="AH19" s="580"/>
      <c r="AI19" s="580"/>
      <c r="AJ19" s="580"/>
      <c r="AK19" s="580"/>
      <c r="AL19" s="581"/>
      <c r="AM19" s="579">
        <v>4</v>
      </c>
      <c r="AN19" s="580"/>
      <c r="AO19" s="580"/>
      <c r="AP19" s="580"/>
      <c r="AQ19" s="580"/>
      <c r="AR19" s="580"/>
      <c r="AS19" s="580"/>
      <c r="AT19" s="580"/>
      <c r="AU19" s="581"/>
      <c r="AV19" s="579">
        <v>5</v>
      </c>
      <c r="AW19" s="580"/>
      <c r="AX19" s="580"/>
      <c r="AY19" s="580"/>
      <c r="AZ19" s="580"/>
      <c r="BA19" s="580"/>
      <c r="BB19" s="580"/>
      <c r="BC19" s="580"/>
      <c r="BD19" s="580"/>
      <c r="BE19" s="580"/>
      <c r="BF19" s="580"/>
      <c r="BG19" s="581"/>
      <c r="BH19" s="579">
        <v>6</v>
      </c>
      <c r="BI19" s="580"/>
      <c r="BJ19" s="580"/>
      <c r="BK19" s="580"/>
      <c r="BL19" s="580"/>
      <c r="BM19" s="580"/>
      <c r="BN19" s="580"/>
      <c r="BO19" s="580"/>
      <c r="BP19" s="581"/>
      <c r="BQ19" s="579">
        <v>7</v>
      </c>
      <c r="BR19" s="580"/>
      <c r="BS19" s="580"/>
      <c r="BT19" s="580"/>
      <c r="BU19" s="580"/>
      <c r="BV19" s="580"/>
      <c r="BW19" s="580"/>
      <c r="BX19" s="580"/>
      <c r="BY19" s="580"/>
      <c r="BZ19" s="580"/>
      <c r="CA19" s="580"/>
      <c r="CB19" s="580"/>
      <c r="CC19" s="580"/>
      <c r="CD19" s="581"/>
      <c r="CE19" s="579">
        <v>8</v>
      </c>
      <c r="CF19" s="580"/>
      <c r="CG19" s="580"/>
      <c r="CH19" s="580"/>
      <c r="CI19" s="580"/>
      <c r="CJ19" s="580"/>
      <c r="CK19" s="580"/>
      <c r="CL19" s="580"/>
      <c r="CM19" s="580"/>
      <c r="CN19" s="580"/>
      <c r="CO19" s="581"/>
      <c r="CP19" s="579">
        <v>9</v>
      </c>
      <c r="CQ19" s="580"/>
      <c r="CR19" s="580"/>
      <c r="CS19" s="580"/>
      <c r="CT19" s="580"/>
      <c r="CU19" s="580"/>
      <c r="CV19" s="580"/>
      <c r="CW19" s="581"/>
      <c r="CX19" s="580">
        <v>10</v>
      </c>
      <c r="CY19" s="580"/>
      <c r="CZ19" s="580"/>
      <c r="DA19" s="580"/>
      <c r="DB19" s="580"/>
      <c r="DC19" s="580"/>
      <c r="DD19" s="580"/>
      <c r="DE19" s="580"/>
      <c r="DF19" s="580"/>
      <c r="DG19" s="579">
        <v>11</v>
      </c>
      <c r="DH19" s="580"/>
      <c r="DI19" s="580"/>
      <c r="DJ19" s="580"/>
      <c r="DK19" s="580"/>
      <c r="DL19" s="580"/>
      <c r="DM19" s="580"/>
      <c r="DN19" s="580"/>
      <c r="DO19" s="580"/>
      <c r="DP19" s="580"/>
      <c r="DQ19" s="581"/>
      <c r="DR19" s="579">
        <v>12</v>
      </c>
      <c r="DS19" s="580"/>
      <c r="DT19" s="580"/>
      <c r="DU19" s="580"/>
      <c r="DV19" s="580"/>
      <c r="DW19" s="580"/>
      <c r="DX19" s="580"/>
      <c r="DY19" s="581"/>
      <c r="DZ19" s="580">
        <v>13</v>
      </c>
      <c r="EA19" s="580"/>
      <c r="EB19" s="580"/>
      <c r="EC19" s="580"/>
      <c r="ED19" s="580"/>
      <c r="EE19" s="580"/>
      <c r="EF19" s="580"/>
      <c r="EG19" s="580"/>
      <c r="EH19" s="580"/>
      <c r="EI19" s="579">
        <v>14</v>
      </c>
      <c r="EJ19" s="580"/>
      <c r="EK19" s="580"/>
      <c r="EL19" s="580"/>
      <c r="EM19" s="580"/>
      <c r="EN19" s="580"/>
      <c r="EO19" s="580"/>
      <c r="EP19" s="580"/>
      <c r="EQ19" s="580"/>
      <c r="ER19" s="580"/>
      <c r="ES19" s="581"/>
      <c r="ET19" s="579">
        <v>15</v>
      </c>
      <c r="EU19" s="580"/>
      <c r="EV19" s="580"/>
      <c r="EW19" s="580"/>
      <c r="EX19" s="580"/>
      <c r="EY19" s="580"/>
      <c r="EZ19" s="580"/>
      <c r="FA19" s="581"/>
      <c r="FB19" s="580">
        <v>16</v>
      </c>
      <c r="FC19" s="580"/>
      <c r="FD19" s="580"/>
      <c r="FE19" s="580"/>
      <c r="FF19" s="580"/>
      <c r="FG19" s="580"/>
      <c r="FH19" s="580"/>
      <c r="FI19" s="580"/>
      <c r="FJ19" s="580"/>
    </row>
    <row r="20" spans="1:166" s="429" customFormat="1" ht="12.75" customHeight="1" thickBot="1">
      <c r="A20" s="729"/>
      <c r="B20" s="729"/>
      <c r="C20" s="729"/>
      <c r="D20" s="729"/>
      <c r="E20" s="729"/>
      <c r="F20" s="729"/>
      <c r="G20" s="729"/>
      <c r="H20" s="729"/>
      <c r="I20" s="729"/>
      <c r="J20" s="729"/>
      <c r="K20" s="729"/>
      <c r="L20" s="729"/>
      <c r="M20" s="729"/>
      <c r="N20" s="729"/>
      <c r="O20" s="729"/>
      <c r="P20" s="729"/>
      <c r="Q20" s="729"/>
      <c r="R20" s="729"/>
      <c r="S20" s="729"/>
      <c r="T20" s="730"/>
      <c r="U20" s="731"/>
      <c r="V20" s="720"/>
      <c r="W20" s="720"/>
      <c r="X20" s="720"/>
      <c r="Y20" s="720"/>
      <c r="Z20" s="720"/>
      <c r="AA20" s="720"/>
      <c r="AB20" s="720"/>
      <c r="AC20" s="720"/>
      <c r="AD20" s="553"/>
      <c r="AE20" s="554"/>
      <c r="AF20" s="554"/>
      <c r="AG20" s="554"/>
      <c r="AH20" s="554"/>
      <c r="AI20" s="554"/>
      <c r="AJ20" s="554"/>
      <c r="AK20" s="554"/>
      <c r="AL20" s="557"/>
      <c r="AM20" s="553"/>
      <c r="AN20" s="554"/>
      <c r="AO20" s="554"/>
      <c r="AP20" s="554"/>
      <c r="AQ20" s="554"/>
      <c r="AR20" s="554"/>
      <c r="AS20" s="554"/>
      <c r="AT20" s="554"/>
      <c r="AU20" s="557"/>
      <c r="AV20" s="553"/>
      <c r="AW20" s="554"/>
      <c r="AX20" s="554"/>
      <c r="AY20" s="554"/>
      <c r="AZ20" s="554"/>
      <c r="BA20" s="554"/>
      <c r="BB20" s="554"/>
      <c r="BC20" s="554"/>
      <c r="BD20" s="554"/>
      <c r="BE20" s="554"/>
      <c r="BF20" s="554"/>
      <c r="BG20" s="557"/>
      <c r="BH20" s="676"/>
      <c r="BI20" s="559"/>
      <c r="BJ20" s="559"/>
      <c r="BK20" s="559"/>
      <c r="BL20" s="559"/>
      <c r="BM20" s="559"/>
      <c r="BN20" s="559"/>
      <c r="BO20" s="559"/>
      <c r="BP20" s="560"/>
      <c r="BQ20" s="676"/>
      <c r="BR20" s="559"/>
      <c r="BS20" s="559"/>
      <c r="BT20" s="559"/>
      <c r="BU20" s="559"/>
      <c r="BV20" s="559"/>
      <c r="BW20" s="559"/>
      <c r="BX20" s="559"/>
      <c r="BY20" s="559"/>
      <c r="BZ20" s="559"/>
      <c r="CA20" s="559"/>
      <c r="CB20" s="559"/>
      <c r="CC20" s="559"/>
      <c r="CD20" s="560"/>
      <c r="CE20" s="718"/>
      <c r="CF20" s="672"/>
      <c r="CG20" s="672"/>
      <c r="CH20" s="672"/>
      <c r="CI20" s="672"/>
      <c r="CJ20" s="672"/>
      <c r="CK20" s="672"/>
      <c r="CL20" s="672"/>
      <c r="CM20" s="672"/>
      <c r="CN20" s="672"/>
      <c r="CO20" s="673"/>
      <c r="CP20" s="718"/>
      <c r="CQ20" s="672"/>
      <c r="CR20" s="672"/>
      <c r="CS20" s="672"/>
      <c r="CT20" s="672"/>
      <c r="CU20" s="672"/>
      <c r="CV20" s="672"/>
      <c r="CW20" s="673"/>
      <c r="CX20" s="559"/>
      <c r="CY20" s="559"/>
      <c r="CZ20" s="559"/>
      <c r="DA20" s="559"/>
      <c r="DB20" s="559"/>
      <c r="DC20" s="559"/>
      <c r="DD20" s="559"/>
      <c r="DE20" s="559"/>
      <c r="DF20" s="560"/>
      <c r="DG20" s="718"/>
      <c r="DH20" s="672"/>
      <c r="DI20" s="672"/>
      <c r="DJ20" s="672"/>
      <c r="DK20" s="672"/>
      <c r="DL20" s="672"/>
      <c r="DM20" s="672"/>
      <c r="DN20" s="672"/>
      <c r="DO20" s="672"/>
      <c r="DP20" s="672"/>
      <c r="DQ20" s="673"/>
      <c r="DR20" s="718"/>
      <c r="DS20" s="672"/>
      <c r="DT20" s="672"/>
      <c r="DU20" s="672"/>
      <c r="DV20" s="672"/>
      <c r="DW20" s="672"/>
      <c r="DX20" s="672"/>
      <c r="DY20" s="673"/>
      <c r="DZ20" s="559"/>
      <c r="EA20" s="559"/>
      <c r="EB20" s="559"/>
      <c r="EC20" s="559"/>
      <c r="ED20" s="559"/>
      <c r="EE20" s="559"/>
      <c r="EF20" s="559"/>
      <c r="EG20" s="559"/>
      <c r="EH20" s="560"/>
      <c r="EI20" s="718"/>
      <c r="EJ20" s="672"/>
      <c r="EK20" s="672"/>
      <c r="EL20" s="672"/>
      <c r="EM20" s="672"/>
      <c r="EN20" s="672"/>
      <c r="EO20" s="672"/>
      <c r="EP20" s="672"/>
      <c r="EQ20" s="672"/>
      <c r="ER20" s="672"/>
      <c r="ES20" s="673"/>
      <c r="ET20" s="718"/>
      <c r="EU20" s="672"/>
      <c r="EV20" s="672"/>
      <c r="EW20" s="672"/>
      <c r="EX20" s="672"/>
      <c r="EY20" s="672"/>
      <c r="EZ20" s="672"/>
      <c r="FA20" s="673"/>
      <c r="FB20" s="553"/>
      <c r="FC20" s="554"/>
      <c r="FD20" s="554"/>
      <c r="FE20" s="554"/>
      <c r="FF20" s="554"/>
      <c r="FG20" s="554"/>
      <c r="FH20" s="554"/>
      <c r="FI20" s="554"/>
      <c r="FJ20" s="722"/>
    </row>
    <row r="21" spans="1:166" s="429" customFormat="1" ht="13.5" customHeight="1" thickBot="1">
      <c r="A21" s="724" t="s">
        <v>505</v>
      </c>
      <c r="B21" s="724"/>
      <c r="C21" s="724"/>
      <c r="D21" s="724"/>
      <c r="E21" s="724"/>
      <c r="F21" s="724"/>
      <c r="G21" s="724"/>
      <c r="H21" s="724"/>
      <c r="I21" s="724"/>
      <c r="J21" s="724"/>
      <c r="K21" s="724"/>
      <c r="L21" s="724"/>
      <c r="M21" s="724"/>
      <c r="N21" s="724"/>
      <c r="O21" s="724"/>
      <c r="P21" s="724"/>
      <c r="Q21" s="724"/>
      <c r="R21" s="724"/>
      <c r="S21" s="724"/>
      <c r="T21" s="724"/>
      <c r="U21" s="724"/>
      <c r="V21" s="724"/>
      <c r="W21" s="724"/>
      <c r="X21" s="724"/>
      <c r="Y21" s="724"/>
      <c r="Z21" s="724"/>
      <c r="AA21" s="724"/>
      <c r="AB21" s="724"/>
      <c r="AC21" s="724"/>
      <c r="AD21" s="725"/>
      <c r="AE21" s="726"/>
      <c r="AF21" s="726"/>
      <c r="AG21" s="726"/>
      <c r="AH21" s="726"/>
      <c r="AI21" s="726"/>
      <c r="AJ21" s="726"/>
      <c r="AK21" s="726"/>
      <c r="AL21" s="727"/>
      <c r="AM21" s="728"/>
      <c r="AN21" s="726"/>
      <c r="AO21" s="726"/>
      <c r="AP21" s="726"/>
      <c r="AQ21" s="726"/>
      <c r="AR21" s="726"/>
      <c r="AS21" s="726"/>
      <c r="AT21" s="726"/>
      <c r="AU21" s="727"/>
      <c r="AV21" s="728"/>
      <c r="AW21" s="726"/>
      <c r="AX21" s="726"/>
      <c r="AY21" s="726"/>
      <c r="AZ21" s="726"/>
      <c r="BA21" s="726"/>
      <c r="BB21" s="726"/>
      <c r="BC21" s="726"/>
      <c r="BD21" s="726"/>
      <c r="BE21" s="726"/>
      <c r="BF21" s="726"/>
      <c r="BG21" s="727"/>
      <c r="BH21" s="728"/>
      <c r="BI21" s="726"/>
      <c r="BJ21" s="726"/>
      <c r="BK21" s="726"/>
      <c r="BL21" s="726"/>
      <c r="BM21" s="726"/>
      <c r="BN21" s="726"/>
      <c r="BO21" s="726"/>
      <c r="BP21" s="727"/>
      <c r="BQ21" s="726"/>
      <c r="BR21" s="726"/>
      <c r="BS21" s="726"/>
      <c r="BT21" s="726"/>
      <c r="BU21" s="726"/>
      <c r="BV21" s="726"/>
      <c r="BW21" s="726"/>
      <c r="BX21" s="726"/>
      <c r="BY21" s="726"/>
      <c r="BZ21" s="726"/>
      <c r="CA21" s="726"/>
      <c r="CB21" s="726"/>
      <c r="CC21" s="726"/>
      <c r="CD21" s="726"/>
      <c r="CE21" s="718"/>
      <c r="CF21" s="672"/>
      <c r="CG21" s="672"/>
      <c r="CH21" s="672"/>
      <c r="CI21" s="672"/>
      <c r="CJ21" s="672"/>
      <c r="CK21" s="672"/>
      <c r="CL21" s="672"/>
      <c r="CM21" s="672"/>
      <c r="CN21" s="672"/>
      <c r="CO21" s="673"/>
      <c r="CP21" s="617" t="s">
        <v>506</v>
      </c>
      <c r="CQ21" s="618"/>
      <c r="CR21" s="618"/>
      <c r="CS21" s="618"/>
      <c r="CT21" s="618"/>
      <c r="CU21" s="618"/>
      <c r="CV21" s="618"/>
      <c r="CW21" s="619"/>
      <c r="CX21" s="542" t="s">
        <v>506</v>
      </c>
      <c r="CY21" s="542"/>
      <c r="CZ21" s="542"/>
      <c r="DA21" s="542"/>
      <c r="DB21" s="542"/>
      <c r="DC21" s="542"/>
      <c r="DD21" s="542"/>
      <c r="DE21" s="542"/>
      <c r="DF21" s="542"/>
      <c r="DG21" s="723"/>
      <c r="DH21" s="723"/>
      <c r="DI21" s="723"/>
      <c r="DJ21" s="723"/>
      <c r="DK21" s="723"/>
      <c r="DL21" s="723"/>
      <c r="DM21" s="723"/>
      <c r="DN21" s="723"/>
      <c r="DO21" s="723"/>
      <c r="DP21" s="723"/>
      <c r="DQ21" s="723"/>
      <c r="DR21" s="723" t="s">
        <v>506</v>
      </c>
      <c r="DS21" s="723"/>
      <c r="DT21" s="723"/>
      <c r="DU21" s="723"/>
      <c r="DV21" s="723"/>
      <c r="DW21" s="723"/>
      <c r="DX21" s="723"/>
      <c r="DY21" s="723"/>
      <c r="DZ21" s="542" t="s">
        <v>506</v>
      </c>
      <c r="EA21" s="542"/>
      <c r="EB21" s="542"/>
      <c r="EC21" s="542"/>
      <c r="ED21" s="542"/>
      <c r="EE21" s="542"/>
      <c r="EF21" s="542"/>
      <c r="EG21" s="542"/>
      <c r="EH21" s="542"/>
      <c r="EI21" s="723"/>
      <c r="EJ21" s="723"/>
      <c r="EK21" s="723"/>
      <c r="EL21" s="723"/>
      <c r="EM21" s="723"/>
      <c r="EN21" s="723"/>
      <c r="EO21" s="723"/>
      <c r="EP21" s="723"/>
      <c r="EQ21" s="723"/>
      <c r="ER21" s="723"/>
      <c r="ES21" s="723"/>
      <c r="ET21" s="723" t="s">
        <v>506</v>
      </c>
      <c r="EU21" s="723"/>
      <c r="EV21" s="723"/>
      <c r="EW21" s="723"/>
      <c r="EX21" s="723"/>
      <c r="EY21" s="723"/>
      <c r="EZ21" s="723"/>
      <c r="FA21" s="723"/>
      <c r="FB21" s="553" t="s">
        <v>506</v>
      </c>
      <c r="FC21" s="554"/>
      <c r="FD21" s="554"/>
      <c r="FE21" s="554"/>
      <c r="FF21" s="554"/>
      <c r="FG21" s="554"/>
      <c r="FH21" s="554"/>
      <c r="FI21" s="554"/>
      <c r="FJ21" s="722"/>
    </row>
    <row r="22" spans="69:166" s="429" customFormat="1" ht="12" thickBot="1">
      <c r="BQ22" s="555" t="s">
        <v>509</v>
      </c>
      <c r="BR22" s="555"/>
      <c r="BS22" s="555"/>
      <c r="BT22" s="555"/>
      <c r="BU22" s="555"/>
      <c r="BV22" s="555"/>
      <c r="BW22" s="555"/>
      <c r="BX22" s="555"/>
      <c r="BY22" s="555"/>
      <c r="BZ22" s="555"/>
      <c r="CA22" s="555"/>
      <c r="CB22" s="555"/>
      <c r="CC22" s="555"/>
      <c r="CD22" s="555"/>
      <c r="CE22" s="700"/>
      <c r="CF22" s="580"/>
      <c r="CG22" s="580"/>
      <c r="CH22" s="580"/>
      <c r="CI22" s="580"/>
      <c r="CJ22" s="580"/>
      <c r="CK22" s="580"/>
      <c r="CL22" s="580"/>
      <c r="CM22" s="580"/>
      <c r="CN22" s="580"/>
      <c r="CO22" s="581"/>
      <c r="CP22" s="579" t="s">
        <v>506</v>
      </c>
      <c r="CQ22" s="580"/>
      <c r="CR22" s="580"/>
      <c r="CS22" s="580"/>
      <c r="CT22" s="580"/>
      <c r="CU22" s="580"/>
      <c r="CV22" s="580"/>
      <c r="CW22" s="581"/>
      <c r="CX22" s="688" t="s">
        <v>506</v>
      </c>
      <c r="CY22" s="688"/>
      <c r="CZ22" s="688"/>
      <c r="DA22" s="688"/>
      <c r="DB22" s="688"/>
      <c r="DC22" s="688"/>
      <c r="DD22" s="688"/>
      <c r="DE22" s="688"/>
      <c r="DF22" s="688"/>
      <c r="DG22" s="710"/>
      <c r="DH22" s="710"/>
      <c r="DI22" s="710"/>
      <c r="DJ22" s="710"/>
      <c r="DK22" s="710"/>
      <c r="DL22" s="710"/>
      <c r="DM22" s="710"/>
      <c r="DN22" s="710"/>
      <c r="DO22" s="710"/>
      <c r="DP22" s="710"/>
      <c r="DQ22" s="710"/>
      <c r="DR22" s="710" t="s">
        <v>506</v>
      </c>
      <c r="DS22" s="710"/>
      <c r="DT22" s="710"/>
      <c r="DU22" s="710"/>
      <c r="DV22" s="710"/>
      <c r="DW22" s="710"/>
      <c r="DX22" s="710"/>
      <c r="DY22" s="710"/>
      <c r="DZ22" s="688" t="s">
        <v>506</v>
      </c>
      <c r="EA22" s="688"/>
      <c r="EB22" s="688"/>
      <c r="EC22" s="688"/>
      <c r="ED22" s="688"/>
      <c r="EE22" s="688"/>
      <c r="EF22" s="688"/>
      <c r="EG22" s="688"/>
      <c r="EH22" s="688"/>
      <c r="EI22" s="710"/>
      <c r="EJ22" s="710"/>
      <c r="EK22" s="710"/>
      <c r="EL22" s="710"/>
      <c r="EM22" s="710"/>
      <c r="EN22" s="710"/>
      <c r="EO22" s="710"/>
      <c r="EP22" s="710"/>
      <c r="EQ22" s="710"/>
      <c r="ER22" s="710"/>
      <c r="ES22" s="710"/>
      <c r="ET22" s="710" t="s">
        <v>506</v>
      </c>
      <c r="EU22" s="710"/>
      <c r="EV22" s="710"/>
      <c r="EW22" s="710"/>
      <c r="EX22" s="710"/>
      <c r="EY22" s="710"/>
      <c r="EZ22" s="710"/>
      <c r="FA22" s="710"/>
      <c r="FB22" s="719" t="s">
        <v>506</v>
      </c>
      <c r="FC22" s="720"/>
      <c r="FD22" s="720"/>
      <c r="FE22" s="720"/>
      <c r="FF22" s="720"/>
      <c r="FG22" s="720"/>
      <c r="FH22" s="720"/>
      <c r="FI22" s="720"/>
      <c r="FJ22" s="721"/>
    </row>
    <row r="24" spans="1:166" s="422" customFormat="1" ht="12" customHeight="1">
      <c r="A24" s="711" t="s">
        <v>544</v>
      </c>
      <c r="B24" s="711"/>
      <c r="C24" s="711"/>
      <c r="D24" s="711"/>
      <c r="E24" s="711"/>
      <c r="F24" s="711"/>
      <c r="G24" s="711"/>
      <c r="H24" s="711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1"/>
      <c r="AJ24" s="711"/>
      <c r="AK24" s="711"/>
      <c r="AL24" s="711"/>
      <c r="AM24" s="711"/>
      <c r="AN24" s="711"/>
      <c r="AO24" s="711"/>
      <c r="AP24" s="711"/>
      <c r="AQ24" s="711"/>
      <c r="AR24" s="711"/>
      <c r="AS24" s="711"/>
      <c r="AT24" s="711"/>
      <c r="AU24" s="711"/>
      <c r="AV24" s="711"/>
      <c r="AW24" s="711"/>
      <c r="AX24" s="711"/>
      <c r="AY24" s="711"/>
      <c r="AZ24" s="711"/>
      <c r="BA24" s="711"/>
      <c r="BB24" s="711"/>
      <c r="BC24" s="711"/>
      <c r="BD24" s="711"/>
      <c r="BE24" s="711"/>
      <c r="BF24" s="711"/>
      <c r="BG24" s="711"/>
      <c r="BH24" s="711"/>
      <c r="BI24" s="711"/>
      <c r="BJ24" s="711"/>
      <c r="BK24" s="711"/>
      <c r="BL24" s="711"/>
      <c r="BM24" s="711"/>
      <c r="BN24" s="711"/>
      <c r="BO24" s="711"/>
      <c r="BP24" s="711"/>
      <c r="BQ24" s="711"/>
      <c r="BR24" s="711"/>
      <c r="BS24" s="711"/>
      <c r="BT24" s="711"/>
      <c r="BU24" s="711"/>
      <c r="BV24" s="711"/>
      <c r="BW24" s="711"/>
      <c r="BX24" s="711"/>
      <c r="BY24" s="711"/>
      <c r="BZ24" s="711"/>
      <c r="CA24" s="711"/>
      <c r="CB24" s="711"/>
      <c r="CC24" s="711"/>
      <c r="CD24" s="711"/>
      <c r="CE24" s="711"/>
      <c r="CF24" s="711"/>
      <c r="CG24" s="711"/>
      <c r="CH24" s="711"/>
      <c r="CI24" s="711"/>
      <c r="CJ24" s="711"/>
      <c r="CK24" s="711"/>
      <c r="CL24" s="711"/>
      <c r="CM24" s="711"/>
      <c r="CN24" s="711"/>
      <c r="CO24" s="711"/>
      <c r="CP24" s="711"/>
      <c r="CQ24" s="711"/>
      <c r="CR24" s="711"/>
      <c r="CS24" s="711"/>
      <c r="CT24" s="711"/>
      <c r="CU24" s="711"/>
      <c r="CV24" s="711"/>
      <c r="CW24" s="711"/>
      <c r="CX24" s="711"/>
      <c r="CY24" s="711"/>
      <c r="CZ24" s="711"/>
      <c r="DA24" s="711"/>
      <c r="DB24" s="711"/>
      <c r="DC24" s="711"/>
      <c r="DD24" s="711"/>
      <c r="DE24" s="711"/>
      <c r="DF24" s="711"/>
      <c r="DG24" s="711"/>
      <c r="DH24" s="711"/>
      <c r="DI24" s="711"/>
      <c r="DJ24" s="711"/>
      <c r="DK24" s="711"/>
      <c r="DL24" s="711"/>
      <c r="DM24" s="711"/>
      <c r="DN24" s="711"/>
      <c r="DO24" s="711"/>
      <c r="DP24" s="711"/>
      <c r="DQ24" s="711"/>
      <c r="DR24" s="711"/>
      <c r="DS24" s="711"/>
      <c r="DT24" s="711"/>
      <c r="DU24" s="711"/>
      <c r="DV24" s="711"/>
      <c r="DW24" s="711"/>
      <c r="DX24" s="711"/>
      <c r="DY24" s="711"/>
      <c r="DZ24" s="711"/>
      <c r="EA24" s="711"/>
      <c r="EB24" s="711"/>
      <c r="EC24" s="711"/>
      <c r="ED24" s="711"/>
      <c r="EE24" s="711"/>
      <c r="EF24" s="711"/>
      <c r="EG24" s="711"/>
      <c r="EH24" s="711"/>
      <c r="EI24" s="711"/>
      <c r="EJ24" s="711"/>
      <c r="EK24" s="711"/>
      <c r="EL24" s="711"/>
      <c r="EM24" s="711"/>
      <c r="EN24" s="711"/>
      <c r="EO24" s="711"/>
      <c r="EP24" s="711"/>
      <c r="EQ24" s="711"/>
      <c r="ER24" s="711"/>
      <c r="ES24" s="711"/>
      <c r="ET24" s="711"/>
      <c r="EU24" s="711"/>
      <c r="EV24" s="711"/>
      <c r="EW24" s="711"/>
      <c r="EX24" s="711"/>
      <c r="EY24" s="711"/>
      <c r="EZ24" s="711"/>
      <c r="FA24" s="711"/>
      <c r="FB24" s="711"/>
      <c r="FC24" s="711"/>
      <c r="FD24" s="711"/>
      <c r="FE24" s="711"/>
      <c r="FF24" s="711"/>
      <c r="FG24" s="711"/>
      <c r="FH24" s="711"/>
      <c r="FI24" s="711"/>
      <c r="FJ24" s="711"/>
    </row>
    <row r="26" spans="1:166" s="428" customFormat="1" ht="12" customHeight="1">
      <c r="A26" s="582" t="s">
        <v>545</v>
      </c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  <c r="AU26" s="582"/>
      <c r="AV26" s="582"/>
      <c r="AW26" s="582"/>
      <c r="AX26" s="582"/>
      <c r="AY26" s="582"/>
      <c r="AZ26" s="582"/>
      <c r="BA26" s="582"/>
      <c r="BB26" s="582"/>
      <c r="BC26" s="582"/>
      <c r="BD26" s="582"/>
      <c r="BE26" s="582"/>
      <c r="BF26" s="583"/>
      <c r="BG26" s="603" t="s">
        <v>464</v>
      </c>
      <c r="BH26" s="604"/>
      <c r="BI26" s="604"/>
      <c r="BJ26" s="604"/>
      <c r="BK26" s="604"/>
      <c r="BL26" s="604"/>
      <c r="BM26" s="604"/>
      <c r="BN26" s="604"/>
      <c r="BO26" s="604"/>
      <c r="BP26" s="604"/>
      <c r="BQ26" s="604"/>
      <c r="BR26" s="604"/>
      <c r="BS26" s="604"/>
      <c r="BT26" s="604"/>
      <c r="BU26" s="604"/>
      <c r="BV26" s="604"/>
      <c r="BW26" s="604"/>
      <c r="BX26" s="714" t="str">
        <f>'Лиц-1-О'!BV29</f>
        <v>22</v>
      </c>
      <c r="BY26" s="714"/>
      <c r="BZ26" s="714"/>
      <c r="CA26" s="597" t="s">
        <v>465</v>
      </c>
      <c r="CB26" s="597"/>
      <c r="CC26" s="597"/>
      <c r="CD26" s="597"/>
      <c r="CE26" s="597"/>
      <c r="CF26" s="597"/>
      <c r="CG26" s="597"/>
      <c r="CH26" s="597"/>
      <c r="CI26" s="597"/>
      <c r="CJ26" s="597"/>
      <c r="CK26" s="597"/>
      <c r="CL26" s="597"/>
      <c r="CM26" s="597"/>
      <c r="CN26" s="597"/>
      <c r="CO26" s="597"/>
      <c r="CP26" s="598"/>
      <c r="CQ26" s="603" t="s">
        <v>464</v>
      </c>
      <c r="CR26" s="604"/>
      <c r="CS26" s="604"/>
      <c r="CT26" s="604"/>
      <c r="CU26" s="604"/>
      <c r="CV26" s="604"/>
      <c r="CW26" s="604"/>
      <c r="CX26" s="604"/>
      <c r="CY26" s="604"/>
      <c r="CZ26" s="604"/>
      <c r="DA26" s="604"/>
      <c r="DB26" s="604"/>
      <c r="DC26" s="604"/>
      <c r="DD26" s="604"/>
      <c r="DE26" s="604"/>
      <c r="DF26" s="604"/>
      <c r="DG26" s="604"/>
      <c r="DH26" s="714" t="str">
        <f>'Лиц-1-О'!DB29</f>
        <v>23</v>
      </c>
      <c r="DI26" s="714"/>
      <c r="DJ26" s="714"/>
      <c r="DK26" s="597" t="s">
        <v>465</v>
      </c>
      <c r="DL26" s="597"/>
      <c r="DM26" s="597"/>
      <c r="DN26" s="597"/>
      <c r="DO26" s="597"/>
      <c r="DP26" s="597"/>
      <c r="DQ26" s="597"/>
      <c r="DR26" s="597"/>
      <c r="DS26" s="597"/>
      <c r="DT26" s="597"/>
      <c r="DU26" s="597"/>
      <c r="DV26" s="597"/>
      <c r="DW26" s="597"/>
      <c r="DX26" s="597"/>
      <c r="DY26" s="597"/>
      <c r="DZ26" s="598"/>
      <c r="EA26" s="603" t="s">
        <v>464</v>
      </c>
      <c r="EB26" s="604"/>
      <c r="EC26" s="604"/>
      <c r="ED26" s="604"/>
      <c r="EE26" s="604"/>
      <c r="EF26" s="604"/>
      <c r="EG26" s="604"/>
      <c r="EH26" s="604"/>
      <c r="EI26" s="604"/>
      <c r="EJ26" s="604"/>
      <c r="EK26" s="604"/>
      <c r="EL26" s="604"/>
      <c r="EM26" s="604"/>
      <c r="EN26" s="604"/>
      <c r="EO26" s="604"/>
      <c r="EP26" s="604"/>
      <c r="EQ26" s="604"/>
      <c r="ER26" s="714" t="str">
        <f>'Лиц-1-О'!EH29</f>
        <v>24</v>
      </c>
      <c r="ES26" s="714"/>
      <c r="ET26" s="714"/>
      <c r="EU26" s="597" t="s">
        <v>465</v>
      </c>
      <c r="EV26" s="597"/>
      <c r="EW26" s="597"/>
      <c r="EX26" s="597"/>
      <c r="EY26" s="597"/>
      <c r="EZ26" s="597"/>
      <c r="FA26" s="597"/>
      <c r="FB26" s="597"/>
      <c r="FC26" s="597"/>
      <c r="FD26" s="597"/>
      <c r="FE26" s="597"/>
      <c r="FF26" s="597"/>
      <c r="FG26" s="597"/>
      <c r="FH26" s="597"/>
      <c r="FI26" s="597"/>
      <c r="FJ26" s="597"/>
    </row>
    <row r="27" spans="1:166" s="428" customFormat="1" ht="6" customHeight="1">
      <c r="A27" s="586" t="s">
        <v>546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6"/>
      <c r="AG27" s="586"/>
      <c r="AH27" s="586"/>
      <c r="AI27" s="587"/>
      <c r="AJ27" s="585" t="s">
        <v>547</v>
      </c>
      <c r="AK27" s="586"/>
      <c r="AL27" s="586"/>
      <c r="AM27" s="586"/>
      <c r="AN27" s="586"/>
      <c r="AO27" s="586"/>
      <c r="AP27" s="586"/>
      <c r="AQ27" s="586"/>
      <c r="AR27" s="586"/>
      <c r="AS27" s="586"/>
      <c r="AT27" s="586"/>
      <c r="AU27" s="586"/>
      <c r="AV27" s="586"/>
      <c r="AW27" s="586"/>
      <c r="AX27" s="586"/>
      <c r="AY27" s="586"/>
      <c r="AZ27" s="586"/>
      <c r="BA27" s="586"/>
      <c r="BB27" s="586"/>
      <c r="BC27" s="586"/>
      <c r="BD27" s="586"/>
      <c r="BE27" s="586"/>
      <c r="BF27" s="587"/>
      <c r="BG27" s="712"/>
      <c r="BH27" s="713"/>
      <c r="BI27" s="713"/>
      <c r="BJ27" s="713"/>
      <c r="BK27" s="713"/>
      <c r="BL27" s="713"/>
      <c r="BM27" s="713"/>
      <c r="BN27" s="713"/>
      <c r="BO27" s="713"/>
      <c r="BP27" s="713"/>
      <c r="BQ27" s="713"/>
      <c r="BR27" s="713"/>
      <c r="BS27" s="713"/>
      <c r="BT27" s="713"/>
      <c r="BU27" s="713"/>
      <c r="BV27" s="713"/>
      <c r="BW27" s="713"/>
      <c r="BX27" s="715"/>
      <c r="BY27" s="715"/>
      <c r="BZ27" s="715"/>
      <c r="CA27" s="716"/>
      <c r="CB27" s="716"/>
      <c r="CC27" s="716"/>
      <c r="CD27" s="716"/>
      <c r="CE27" s="716"/>
      <c r="CF27" s="716"/>
      <c r="CG27" s="716"/>
      <c r="CH27" s="716"/>
      <c r="CI27" s="716"/>
      <c r="CJ27" s="716"/>
      <c r="CK27" s="716"/>
      <c r="CL27" s="716"/>
      <c r="CM27" s="716"/>
      <c r="CN27" s="716"/>
      <c r="CO27" s="716"/>
      <c r="CP27" s="717"/>
      <c r="CQ27" s="712"/>
      <c r="CR27" s="713"/>
      <c r="CS27" s="713"/>
      <c r="CT27" s="713"/>
      <c r="CU27" s="713"/>
      <c r="CV27" s="713"/>
      <c r="CW27" s="713"/>
      <c r="CX27" s="713"/>
      <c r="CY27" s="713"/>
      <c r="CZ27" s="713"/>
      <c r="DA27" s="713"/>
      <c r="DB27" s="713"/>
      <c r="DC27" s="713"/>
      <c r="DD27" s="713"/>
      <c r="DE27" s="713"/>
      <c r="DF27" s="713"/>
      <c r="DG27" s="713"/>
      <c r="DH27" s="715"/>
      <c r="DI27" s="715"/>
      <c r="DJ27" s="715"/>
      <c r="DK27" s="716"/>
      <c r="DL27" s="716"/>
      <c r="DM27" s="716"/>
      <c r="DN27" s="716"/>
      <c r="DO27" s="716"/>
      <c r="DP27" s="716"/>
      <c r="DQ27" s="716"/>
      <c r="DR27" s="716"/>
      <c r="DS27" s="716"/>
      <c r="DT27" s="716"/>
      <c r="DU27" s="716"/>
      <c r="DV27" s="716"/>
      <c r="DW27" s="716"/>
      <c r="DX27" s="716"/>
      <c r="DY27" s="716"/>
      <c r="DZ27" s="717"/>
      <c r="EA27" s="712"/>
      <c r="EB27" s="713"/>
      <c r="EC27" s="713"/>
      <c r="ED27" s="713"/>
      <c r="EE27" s="713"/>
      <c r="EF27" s="713"/>
      <c r="EG27" s="713"/>
      <c r="EH27" s="713"/>
      <c r="EI27" s="713"/>
      <c r="EJ27" s="713"/>
      <c r="EK27" s="713"/>
      <c r="EL27" s="713"/>
      <c r="EM27" s="713"/>
      <c r="EN27" s="713"/>
      <c r="EO27" s="713"/>
      <c r="EP27" s="713"/>
      <c r="EQ27" s="713"/>
      <c r="ER27" s="715"/>
      <c r="ES27" s="715"/>
      <c r="ET27" s="715"/>
      <c r="EU27" s="716"/>
      <c r="EV27" s="716"/>
      <c r="EW27" s="716"/>
      <c r="EX27" s="716"/>
      <c r="EY27" s="716"/>
      <c r="EZ27" s="716"/>
      <c r="FA27" s="716"/>
      <c r="FB27" s="716"/>
      <c r="FC27" s="716"/>
      <c r="FD27" s="716"/>
      <c r="FE27" s="716"/>
      <c r="FF27" s="716"/>
      <c r="FG27" s="716"/>
      <c r="FH27" s="716"/>
      <c r="FI27" s="716"/>
      <c r="FJ27" s="716"/>
    </row>
    <row r="28" spans="1:166" s="428" customFormat="1" ht="18" customHeight="1">
      <c r="A28" s="592"/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2"/>
      <c r="AG28" s="592"/>
      <c r="AH28" s="592"/>
      <c r="AI28" s="593"/>
      <c r="AJ28" s="591"/>
      <c r="AK28" s="592"/>
      <c r="AL28" s="592"/>
      <c r="AM28" s="592"/>
      <c r="AN28" s="592"/>
      <c r="AO28" s="592"/>
      <c r="AP28" s="592"/>
      <c r="AQ28" s="592"/>
      <c r="AR28" s="592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92"/>
      <c r="BF28" s="593"/>
      <c r="BG28" s="599" t="s">
        <v>466</v>
      </c>
      <c r="BH28" s="600"/>
      <c r="BI28" s="600"/>
      <c r="BJ28" s="600"/>
      <c r="BK28" s="600"/>
      <c r="BL28" s="600"/>
      <c r="BM28" s="600"/>
      <c r="BN28" s="600"/>
      <c r="BO28" s="600"/>
      <c r="BP28" s="600"/>
      <c r="BQ28" s="600"/>
      <c r="BR28" s="600"/>
      <c r="BS28" s="600"/>
      <c r="BT28" s="600"/>
      <c r="BU28" s="600"/>
      <c r="BV28" s="600"/>
      <c r="BW28" s="600"/>
      <c r="BX28" s="600"/>
      <c r="BY28" s="600"/>
      <c r="BZ28" s="600"/>
      <c r="CA28" s="600"/>
      <c r="CB28" s="600"/>
      <c r="CC28" s="600"/>
      <c r="CD28" s="600"/>
      <c r="CE28" s="600"/>
      <c r="CF28" s="600"/>
      <c r="CG28" s="600"/>
      <c r="CH28" s="600"/>
      <c r="CI28" s="600"/>
      <c r="CJ28" s="600"/>
      <c r="CK28" s="600"/>
      <c r="CL28" s="600"/>
      <c r="CM28" s="600"/>
      <c r="CN28" s="600"/>
      <c r="CO28" s="600"/>
      <c r="CP28" s="600"/>
      <c r="CQ28" s="599" t="s">
        <v>467</v>
      </c>
      <c r="CR28" s="600"/>
      <c r="CS28" s="600"/>
      <c r="CT28" s="600"/>
      <c r="CU28" s="600"/>
      <c r="CV28" s="600"/>
      <c r="CW28" s="600"/>
      <c r="CX28" s="600"/>
      <c r="CY28" s="600"/>
      <c r="CZ28" s="600"/>
      <c r="DA28" s="600"/>
      <c r="DB28" s="600"/>
      <c r="DC28" s="600"/>
      <c r="DD28" s="600"/>
      <c r="DE28" s="600"/>
      <c r="DF28" s="600"/>
      <c r="DG28" s="600"/>
      <c r="DH28" s="600"/>
      <c r="DI28" s="600"/>
      <c r="DJ28" s="600"/>
      <c r="DK28" s="600"/>
      <c r="DL28" s="600"/>
      <c r="DM28" s="600"/>
      <c r="DN28" s="600"/>
      <c r="DO28" s="600"/>
      <c r="DP28" s="600"/>
      <c r="DQ28" s="600"/>
      <c r="DR28" s="600"/>
      <c r="DS28" s="600"/>
      <c r="DT28" s="600"/>
      <c r="DU28" s="600"/>
      <c r="DV28" s="600"/>
      <c r="DW28" s="600"/>
      <c r="DX28" s="600"/>
      <c r="DY28" s="600"/>
      <c r="DZ28" s="601"/>
      <c r="EA28" s="600" t="s">
        <v>468</v>
      </c>
      <c r="EB28" s="600"/>
      <c r="EC28" s="600"/>
      <c r="ED28" s="600"/>
      <c r="EE28" s="600"/>
      <c r="EF28" s="600"/>
      <c r="EG28" s="600"/>
      <c r="EH28" s="600"/>
      <c r="EI28" s="600"/>
      <c r="EJ28" s="600"/>
      <c r="EK28" s="600"/>
      <c r="EL28" s="600"/>
      <c r="EM28" s="600"/>
      <c r="EN28" s="600"/>
      <c r="EO28" s="600"/>
      <c r="EP28" s="600"/>
      <c r="EQ28" s="600"/>
      <c r="ER28" s="600"/>
      <c r="ES28" s="600"/>
      <c r="ET28" s="600"/>
      <c r="EU28" s="600"/>
      <c r="EV28" s="600"/>
      <c r="EW28" s="600"/>
      <c r="EX28" s="600"/>
      <c r="EY28" s="600"/>
      <c r="EZ28" s="600"/>
      <c r="FA28" s="600"/>
      <c r="FB28" s="600"/>
      <c r="FC28" s="600"/>
      <c r="FD28" s="600"/>
      <c r="FE28" s="600"/>
      <c r="FF28" s="600"/>
      <c r="FG28" s="600"/>
      <c r="FH28" s="600"/>
      <c r="FI28" s="600"/>
      <c r="FJ28" s="600"/>
    </row>
    <row r="29" spans="1:166" s="428" customFormat="1" ht="13.5" customHeight="1" thickBot="1">
      <c r="A29" s="580">
        <v>1</v>
      </c>
      <c r="B29" s="580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1"/>
      <c r="AJ29" s="579">
        <v>2</v>
      </c>
      <c r="AK29" s="580"/>
      <c r="AL29" s="580"/>
      <c r="AM29" s="580"/>
      <c r="AN29" s="580"/>
      <c r="AO29" s="580"/>
      <c r="AP29" s="580"/>
      <c r="AQ29" s="580"/>
      <c r="AR29" s="580"/>
      <c r="AS29" s="580"/>
      <c r="AT29" s="580"/>
      <c r="AU29" s="580"/>
      <c r="AV29" s="580"/>
      <c r="AW29" s="580"/>
      <c r="AX29" s="580"/>
      <c r="AY29" s="580"/>
      <c r="AZ29" s="580"/>
      <c r="BA29" s="580"/>
      <c r="BB29" s="580"/>
      <c r="BC29" s="580"/>
      <c r="BD29" s="580"/>
      <c r="BE29" s="580"/>
      <c r="BF29" s="581"/>
      <c r="BG29" s="579">
        <v>3</v>
      </c>
      <c r="BH29" s="580"/>
      <c r="BI29" s="580"/>
      <c r="BJ29" s="580"/>
      <c r="BK29" s="580"/>
      <c r="BL29" s="580"/>
      <c r="BM29" s="580"/>
      <c r="BN29" s="580"/>
      <c r="BO29" s="580"/>
      <c r="BP29" s="580"/>
      <c r="BQ29" s="580"/>
      <c r="BR29" s="580"/>
      <c r="BS29" s="580"/>
      <c r="BT29" s="580"/>
      <c r="BU29" s="580"/>
      <c r="BV29" s="580"/>
      <c r="BW29" s="580"/>
      <c r="BX29" s="580"/>
      <c r="BY29" s="580"/>
      <c r="BZ29" s="580"/>
      <c r="CA29" s="580"/>
      <c r="CB29" s="580"/>
      <c r="CC29" s="580"/>
      <c r="CD29" s="580"/>
      <c r="CE29" s="580"/>
      <c r="CF29" s="580"/>
      <c r="CG29" s="580"/>
      <c r="CH29" s="580"/>
      <c r="CI29" s="580"/>
      <c r="CJ29" s="580"/>
      <c r="CK29" s="580"/>
      <c r="CL29" s="580"/>
      <c r="CM29" s="580"/>
      <c r="CN29" s="580"/>
      <c r="CO29" s="580"/>
      <c r="CP29" s="581"/>
      <c r="CQ29" s="579">
        <v>4</v>
      </c>
      <c r="CR29" s="580"/>
      <c r="CS29" s="580"/>
      <c r="CT29" s="580"/>
      <c r="CU29" s="580"/>
      <c r="CV29" s="580"/>
      <c r="CW29" s="580"/>
      <c r="CX29" s="580"/>
      <c r="CY29" s="580"/>
      <c r="CZ29" s="580"/>
      <c r="DA29" s="580"/>
      <c r="DB29" s="580"/>
      <c r="DC29" s="580"/>
      <c r="DD29" s="580"/>
      <c r="DE29" s="580"/>
      <c r="DF29" s="580"/>
      <c r="DG29" s="580"/>
      <c r="DH29" s="580"/>
      <c r="DI29" s="580"/>
      <c r="DJ29" s="580"/>
      <c r="DK29" s="580"/>
      <c r="DL29" s="580"/>
      <c r="DM29" s="580"/>
      <c r="DN29" s="580"/>
      <c r="DO29" s="580"/>
      <c r="DP29" s="580"/>
      <c r="DQ29" s="580"/>
      <c r="DR29" s="580"/>
      <c r="DS29" s="580"/>
      <c r="DT29" s="580"/>
      <c r="DU29" s="580"/>
      <c r="DV29" s="580"/>
      <c r="DW29" s="580"/>
      <c r="DX29" s="580"/>
      <c r="DY29" s="580"/>
      <c r="DZ29" s="581"/>
      <c r="EA29" s="579">
        <v>5</v>
      </c>
      <c r="EB29" s="580"/>
      <c r="EC29" s="580"/>
      <c r="ED29" s="580"/>
      <c r="EE29" s="580"/>
      <c r="EF29" s="580"/>
      <c r="EG29" s="580"/>
      <c r="EH29" s="580"/>
      <c r="EI29" s="580"/>
      <c r="EJ29" s="580"/>
      <c r="EK29" s="580"/>
      <c r="EL29" s="580"/>
      <c r="EM29" s="580"/>
      <c r="EN29" s="580"/>
      <c r="EO29" s="580"/>
      <c r="EP29" s="580"/>
      <c r="EQ29" s="580"/>
      <c r="ER29" s="580"/>
      <c r="ES29" s="580"/>
      <c r="ET29" s="580"/>
      <c r="EU29" s="580"/>
      <c r="EV29" s="580"/>
      <c r="EW29" s="580"/>
      <c r="EX29" s="580"/>
      <c r="EY29" s="580"/>
      <c r="EZ29" s="580"/>
      <c r="FA29" s="580"/>
      <c r="FB29" s="580"/>
      <c r="FC29" s="580"/>
      <c r="FD29" s="580"/>
      <c r="FE29" s="580"/>
      <c r="FF29" s="580"/>
      <c r="FG29" s="580"/>
      <c r="FH29" s="580"/>
      <c r="FI29" s="580"/>
      <c r="FJ29" s="580"/>
    </row>
    <row r="30" spans="1:166" s="429" customFormat="1" ht="12.75" customHeight="1">
      <c r="A30" s="736"/>
      <c r="B30" s="737"/>
      <c r="C30" s="737"/>
      <c r="D30" s="737"/>
      <c r="E30" s="737"/>
      <c r="F30" s="737"/>
      <c r="G30" s="737"/>
      <c r="H30" s="737"/>
      <c r="I30" s="737"/>
      <c r="J30" s="737"/>
      <c r="K30" s="737"/>
      <c r="L30" s="737"/>
      <c r="M30" s="737"/>
      <c r="N30" s="737"/>
      <c r="O30" s="737"/>
      <c r="P30" s="737"/>
      <c r="Q30" s="737"/>
      <c r="R30" s="737"/>
      <c r="S30" s="737"/>
      <c r="T30" s="737"/>
      <c r="U30" s="737"/>
      <c r="V30" s="737"/>
      <c r="W30" s="737"/>
      <c r="X30" s="737"/>
      <c r="Y30" s="737"/>
      <c r="Z30" s="737"/>
      <c r="AA30" s="737"/>
      <c r="AB30" s="737"/>
      <c r="AC30" s="737"/>
      <c r="AD30" s="737"/>
      <c r="AE30" s="737"/>
      <c r="AF30" s="737"/>
      <c r="AG30" s="737"/>
      <c r="AH30" s="737"/>
      <c r="AI30" s="737"/>
      <c r="AJ30" s="542"/>
      <c r="AK30" s="542"/>
      <c r="AL30" s="542"/>
      <c r="AM30" s="542"/>
      <c r="AN30" s="542"/>
      <c r="AO30" s="542"/>
      <c r="AP30" s="542"/>
      <c r="AQ30" s="542"/>
      <c r="AR30" s="542"/>
      <c r="AS30" s="542"/>
      <c r="AT30" s="542"/>
      <c r="AU30" s="542"/>
      <c r="AV30" s="542"/>
      <c r="AW30" s="542"/>
      <c r="AX30" s="542"/>
      <c r="AY30" s="542"/>
      <c r="AZ30" s="542"/>
      <c r="BA30" s="542"/>
      <c r="BB30" s="542"/>
      <c r="BC30" s="542"/>
      <c r="BD30" s="542"/>
      <c r="BE30" s="542"/>
      <c r="BF30" s="542"/>
      <c r="BG30" s="617"/>
      <c r="BH30" s="618"/>
      <c r="BI30" s="618"/>
      <c r="BJ30" s="618"/>
      <c r="BK30" s="618"/>
      <c r="BL30" s="618"/>
      <c r="BM30" s="618"/>
      <c r="BN30" s="618"/>
      <c r="BO30" s="618"/>
      <c r="BP30" s="618"/>
      <c r="BQ30" s="618"/>
      <c r="BR30" s="618"/>
      <c r="BS30" s="618"/>
      <c r="BT30" s="618"/>
      <c r="BU30" s="618"/>
      <c r="BV30" s="618"/>
      <c r="BW30" s="618"/>
      <c r="BX30" s="618"/>
      <c r="BY30" s="618"/>
      <c r="BZ30" s="618"/>
      <c r="CA30" s="618"/>
      <c r="CB30" s="618"/>
      <c r="CC30" s="618"/>
      <c r="CD30" s="618"/>
      <c r="CE30" s="618"/>
      <c r="CF30" s="618"/>
      <c r="CG30" s="618"/>
      <c r="CH30" s="618"/>
      <c r="CI30" s="618"/>
      <c r="CJ30" s="618"/>
      <c r="CK30" s="618"/>
      <c r="CL30" s="618"/>
      <c r="CM30" s="618"/>
      <c r="CN30" s="618"/>
      <c r="CO30" s="618"/>
      <c r="CP30" s="619"/>
      <c r="CQ30" s="617"/>
      <c r="CR30" s="618"/>
      <c r="CS30" s="618"/>
      <c r="CT30" s="618"/>
      <c r="CU30" s="618"/>
      <c r="CV30" s="618"/>
      <c r="CW30" s="618"/>
      <c r="CX30" s="618"/>
      <c r="CY30" s="618"/>
      <c r="CZ30" s="618"/>
      <c r="DA30" s="618"/>
      <c r="DB30" s="618"/>
      <c r="DC30" s="618"/>
      <c r="DD30" s="618"/>
      <c r="DE30" s="618"/>
      <c r="DF30" s="618"/>
      <c r="DG30" s="618"/>
      <c r="DH30" s="618"/>
      <c r="DI30" s="618"/>
      <c r="DJ30" s="618"/>
      <c r="DK30" s="618"/>
      <c r="DL30" s="618"/>
      <c r="DM30" s="618"/>
      <c r="DN30" s="618"/>
      <c r="DO30" s="618"/>
      <c r="DP30" s="618"/>
      <c r="DQ30" s="618"/>
      <c r="DR30" s="618"/>
      <c r="DS30" s="618"/>
      <c r="DT30" s="618"/>
      <c r="DU30" s="618"/>
      <c r="DV30" s="618"/>
      <c r="DW30" s="618"/>
      <c r="DX30" s="618"/>
      <c r="DY30" s="618"/>
      <c r="DZ30" s="619"/>
      <c r="EA30" s="617"/>
      <c r="EB30" s="618"/>
      <c r="EC30" s="618"/>
      <c r="ED30" s="618"/>
      <c r="EE30" s="618"/>
      <c r="EF30" s="618"/>
      <c r="EG30" s="618"/>
      <c r="EH30" s="618"/>
      <c r="EI30" s="618"/>
      <c r="EJ30" s="618"/>
      <c r="EK30" s="618"/>
      <c r="EL30" s="618"/>
      <c r="EM30" s="618"/>
      <c r="EN30" s="618"/>
      <c r="EO30" s="618"/>
      <c r="EP30" s="618"/>
      <c r="EQ30" s="618"/>
      <c r="ER30" s="618"/>
      <c r="ES30" s="618"/>
      <c r="ET30" s="618"/>
      <c r="EU30" s="618"/>
      <c r="EV30" s="618"/>
      <c r="EW30" s="618"/>
      <c r="EX30" s="618"/>
      <c r="EY30" s="618"/>
      <c r="EZ30" s="618"/>
      <c r="FA30" s="618"/>
      <c r="FB30" s="618"/>
      <c r="FC30" s="618"/>
      <c r="FD30" s="618"/>
      <c r="FE30" s="618"/>
      <c r="FF30" s="618"/>
      <c r="FG30" s="618"/>
      <c r="FH30" s="618"/>
      <c r="FI30" s="618"/>
      <c r="FJ30" s="734"/>
    </row>
    <row r="31" spans="1:166" s="429" customFormat="1" ht="12.75" customHeight="1" thickBot="1">
      <c r="A31" s="738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739"/>
      <c r="Y31" s="739"/>
      <c r="Z31" s="739"/>
      <c r="AA31" s="739"/>
      <c r="AB31" s="739"/>
      <c r="AC31" s="739"/>
      <c r="AD31" s="739"/>
      <c r="AE31" s="739"/>
      <c r="AF31" s="739"/>
      <c r="AG31" s="739"/>
      <c r="AH31" s="739"/>
      <c r="AI31" s="739"/>
      <c r="AJ31" s="688"/>
      <c r="AK31" s="688"/>
      <c r="AL31" s="688"/>
      <c r="AM31" s="688"/>
      <c r="AN31" s="688"/>
      <c r="AO31" s="688"/>
      <c r="AP31" s="688"/>
      <c r="AQ31" s="688"/>
      <c r="AR31" s="688"/>
      <c r="AS31" s="688"/>
      <c r="AT31" s="688"/>
      <c r="AU31" s="688"/>
      <c r="AV31" s="688"/>
      <c r="AW31" s="688"/>
      <c r="AX31" s="688"/>
      <c r="AY31" s="688"/>
      <c r="AZ31" s="688"/>
      <c r="BA31" s="688"/>
      <c r="BB31" s="688"/>
      <c r="BC31" s="688"/>
      <c r="BD31" s="688"/>
      <c r="BE31" s="688"/>
      <c r="BF31" s="688"/>
      <c r="BG31" s="579"/>
      <c r="BH31" s="580"/>
      <c r="BI31" s="580"/>
      <c r="BJ31" s="580"/>
      <c r="BK31" s="580"/>
      <c r="BL31" s="580"/>
      <c r="BM31" s="580"/>
      <c r="BN31" s="580"/>
      <c r="BO31" s="580"/>
      <c r="BP31" s="580"/>
      <c r="BQ31" s="580"/>
      <c r="BR31" s="580"/>
      <c r="BS31" s="580"/>
      <c r="BT31" s="580"/>
      <c r="BU31" s="580"/>
      <c r="BV31" s="580"/>
      <c r="BW31" s="580"/>
      <c r="BX31" s="580"/>
      <c r="BY31" s="580"/>
      <c r="BZ31" s="580"/>
      <c r="CA31" s="580"/>
      <c r="CB31" s="580"/>
      <c r="CC31" s="580"/>
      <c r="CD31" s="580"/>
      <c r="CE31" s="580"/>
      <c r="CF31" s="580"/>
      <c r="CG31" s="580"/>
      <c r="CH31" s="580"/>
      <c r="CI31" s="580"/>
      <c r="CJ31" s="580"/>
      <c r="CK31" s="580"/>
      <c r="CL31" s="580"/>
      <c r="CM31" s="580"/>
      <c r="CN31" s="580"/>
      <c r="CO31" s="580"/>
      <c r="CP31" s="581"/>
      <c r="CQ31" s="579"/>
      <c r="CR31" s="580"/>
      <c r="CS31" s="580"/>
      <c r="CT31" s="580"/>
      <c r="CU31" s="580"/>
      <c r="CV31" s="580"/>
      <c r="CW31" s="580"/>
      <c r="CX31" s="580"/>
      <c r="CY31" s="580"/>
      <c r="CZ31" s="580"/>
      <c r="DA31" s="580"/>
      <c r="DB31" s="580"/>
      <c r="DC31" s="580"/>
      <c r="DD31" s="580"/>
      <c r="DE31" s="580"/>
      <c r="DF31" s="580"/>
      <c r="DG31" s="580"/>
      <c r="DH31" s="580"/>
      <c r="DI31" s="580"/>
      <c r="DJ31" s="580"/>
      <c r="DK31" s="580"/>
      <c r="DL31" s="580"/>
      <c r="DM31" s="580"/>
      <c r="DN31" s="580"/>
      <c r="DO31" s="580"/>
      <c r="DP31" s="580"/>
      <c r="DQ31" s="580"/>
      <c r="DR31" s="580"/>
      <c r="DS31" s="580"/>
      <c r="DT31" s="580"/>
      <c r="DU31" s="580"/>
      <c r="DV31" s="580"/>
      <c r="DW31" s="580"/>
      <c r="DX31" s="580"/>
      <c r="DY31" s="580"/>
      <c r="DZ31" s="581"/>
      <c r="EA31" s="579"/>
      <c r="EB31" s="580"/>
      <c r="EC31" s="580"/>
      <c r="ED31" s="580"/>
      <c r="EE31" s="580"/>
      <c r="EF31" s="580"/>
      <c r="EG31" s="580"/>
      <c r="EH31" s="580"/>
      <c r="EI31" s="580"/>
      <c r="EJ31" s="580"/>
      <c r="EK31" s="580"/>
      <c r="EL31" s="580"/>
      <c r="EM31" s="580"/>
      <c r="EN31" s="580"/>
      <c r="EO31" s="580"/>
      <c r="EP31" s="580"/>
      <c r="EQ31" s="580"/>
      <c r="ER31" s="580"/>
      <c r="ES31" s="580"/>
      <c r="ET31" s="580"/>
      <c r="EU31" s="580"/>
      <c r="EV31" s="580"/>
      <c r="EW31" s="580"/>
      <c r="EX31" s="580"/>
      <c r="EY31" s="580"/>
      <c r="EZ31" s="580"/>
      <c r="FA31" s="580"/>
      <c r="FB31" s="580"/>
      <c r="FC31" s="580"/>
      <c r="FD31" s="580"/>
      <c r="FE31" s="580"/>
      <c r="FF31" s="580"/>
      <c r="FG31" s="580"/>
      <c r="FH31" s="580"/>
      <c r="FI31" s="580"/>
      <c r="FJ31" s="735"/>
    </row>
    <row r="33" ht="12">
      <c r="A33" s="411" t="s">
        <v>151</v>
      </c>
    </row>
    <row r="34" spans="1:116" ht="12">
      <c r="A34" s="411" t="s">
        <v>152</v>
      </c>
      <c r="AD34" s="433"/>
      <c r="AE34" s="433"/>
      <c r="AF34" s="677" t="s">
        <v>555</v>
      </c>
      <c r="AG34" s="677"/>
      <c r="AH34" s="677"/>
      <c r="AI34" s="677"/>
      <c r="AJ34" s="677"/>
      <c r="AK34" s="677"/>
      <c r="AL34" s="677"/>
      <c r="AM34" s="677"/>
      <c r="AN34" s="677"/>
      <c r="AO34" s="677"/>
      <c r="AP34" s="677"/>
      <c r="AQ34" s="677"/>
      <c r="AR34" s="677"/>
      <c r="AS34" s="677"/>
      <c r="AT34" s="677"/>
      <c r="AU34" s="677"/>
      <c r="AV34" s="677"/>
      <c r="AW34" s="677"/>
      <c r="AX34" s="677"/>
      <c r="AY34" s="677"/>
      <c r="AZ34" s="677"/>
      <c r="BA34" s="677"/>
      <c r="BB34" s="677"/>
      <c r="BC34" s="677"/>
      <c r="BD34" s="677"/>
      <c r="BE34" s="677"/>
      <c r="BF34" s="677"/>
      <c r="BG34" s="677"/>
      <c r="BH34" s="677"/>
      <c r="BI34" s="677"/>
      <c r="BJ34" s="677"/>
      <c r="BK34" s="677"/>
      <c r="BL34" s="677"/>
      <c r="BM34" s="677"/>
      <c r="BN34" s="677"/>
      <c r="BO34" s="677"/>
      <c r="BP34" s="677"/>
      <c r="BQ34" s="677"/>
      <c r="BS34" s="677"/>
      <c r="BT34" s="677"/>
      <c r="BU34" s="677"/>
      <c r="BV34" s="677"/>
      <c r="BW34" s="677"/>
      <c r="BX34" s="677"/>
      <c r="BY34" s="677"/>
      <c r="BZ34" s="677"/>
      <c r="CA34" s="677"/>
      <c r="CB34" s="677"/>
      <c r="CC34" s="677"/>
      <c r="CD34" s="677"/>
      <c r="CE34" s="677"/>
      <c r="CF34" s="677"/>
      <c r="CG34" s="677"/>
      <c r="CI34" s="677" t="s">
        <v>400</v>
      </c>
      <c r="CJ34" s="677"/>
      <c r="CK34" s="677"/>
      <c r="CL34" s="677"/>
      <c r="CM34" s="677"/>
      <c r="CN34" s="677"/>
      <c r="CO34" s="677"/>
      <c r="CP34" s="677"/>
      <c r="CQ34" s="677"/>
      <c r="CR34" s="677"/>
      <c r="CS34" s="677"/>
      <c r="CT34" s="677"/>
      <c r="CU34" s="677"/>
      <c r="CV34" s="677"/>
      <c r="CW34" s="677"/>
      <c r="CX34" s="677"/>
      <c r="CY34" s="677"/>
      <c r="CZ34" s="677"/>
      <c r="DA34" s="677"/>
      <c r="DB34" s="677"/>
      <c r="DC34" s="677"/>
      <c r="DD34" s="677"/>
      <c r="DE34" s="677"/>
      <c r="DF34" s="677"/>
      <c r="DG34" s="677"/>
      <c r="DH34" s="677"/>
      <c r="DI34" s="677"/>
      <c r="DJ34" s="677"/>
      <c r="DK34" s="677"/>
      <c r="DL34" s="677"/>
    </row>
    <row r="35" spans="32:116" s="434" customFormat="1" ht="10.5">
      <c r="AF35" s="678" t="s">
        <v>535</v>
      </c>
      <c r="AG35" s="678"/>
      <c r="AH35" s="678"/>
      <c r="AI35" s="678"/>
      <c r="AJ35" s="678"/>
      <c r="AK35" s="678"/>
      <c r="AL35" s="678"/>
      <c r="AM35" s="678"/>
      <c r="AN35" s="678"/>
      <c r="AO35" s="678"/>
      <c r="AP35" s="678"/>
      <c r="AQ35" s="678"/>
      <c r="AR35" s="678"/>
      <c r="AS35" s="678"/>
      <c r="AT35" s="678"/>
      <c r="AU35" s="678"/>
      <c r="AV35" s="678"/>
      <c r="AW35" s="678"/>
      <c r="AX35" s="678"/>
      <c r="AY35" s="678"/>
      <c r="AZ35" s="678"/>
      <c r="BA35" s="678"/>
      <c r="BB35" s="678"/>
      <c r="BC35" s="678"/>
      <c r="BD35" s="678"/>
      <c r="BE35" s="678"/>
      <c r="BF35" s="678"/>
      <c r="BG35" s="678"/>
      <c r="BH35" s="678"/>
      <c r="BI35" s="678"/>
      <c r="BJ35" s="678"/>
      <c r="BK35" s="678"/>
      <c r="BL35" s="678"/>
      <c r="BM35" s="678"/>
      <c r="BN35" s="678"/>
      <c r="BO35" s="678"/>
      <c r="BP35" s="678"/>
      <c r="BQ35" s="678"/>
      <c r="BS35" s="678" t="s">
        <v>161</v>
      </c>
      <c r="BT35" s="678"/>
      <c r="BU35" s="678"/>
      <c r="BV35" s="678"/>
      <c r="BW35" s="678"/>
      <c r="BX35" s="678"/>
      <c r="BY35" s="678"/>
      <c r="BZ35" s="678"/>
      <c r="CA35" s="678"/>
      <c r="CB35" s="678"/>
      <c r="CC35" s="678"/>
      <c r="CD35" s="678"/>
      <c r="CE35" s="678"/>
      <c r="CF35" s="678"/>
      <c r="CG35" s="678"/>
      <c r="CI35" s="678" t="s">
        <v>536</v>
      </c>
      <c r="CJ35" s="678"/>
      <c r="CK35" s="678"/>
      <c r="CL35" s="678"/>
      <c r="CM35" s="678"/>
      <c r="CN35" s="678"/>
      <c r="CO35" s="678"/>
      <c r="CP35" s="678"/>
      <c r="CQ35" s="678"/>
      <c r="CR35" s="678"/>
      <c r="CS35" s="678"/>
      <c r="CT35" s="678"/>
      <c r="CU35" s="678"/>
      <c r="CV35" s="678"/>
      <c r="CW35" s="678"/>
      <c r="CX35" s="678"/>
      <c r="CY35" s="678"/>
      <c r="CZ35" s="678"/>
      <c r="DA35" s="678"/>
      <c r="DB35" s="678"/>
      <c r="DC35" s="678"/>
      <c r="DD35" s="678"/>
      <c r="DE35" s="678"/>
      <c r="DF35" s="678"/>
      <c r="DG35" s="678"/>
      <c r="DH35" s="678"/>
      <c r="DI35" s="678"/>
      <c r="DJ35" s="678"/>
      <c r="DK35" s="678"/>
      <c r="DL35" s="678"/>
    </row>
    <row r="37" spans="1:126" ht="12">
      <c r="A37" s="411" t="s">
        <v>537</v>
      </c>
      <c r="AF37" s="677" t="s">
        <v>538</v>
      </c>
      <c r="AG37" s="677"/>
      <c r="AH37" s="677"/>
      <c r="AI37" s="677"/>
      <c r="AJ37" s="677"/>
      <c r="AK37" s="677"/>
      <c r="AL37" s="677"/>
      <c r="AM37" s="677"/>
      <c r="AN37" s="677"/>
      <c r="AO37" s="677"/>
      <c r="AP37" s="677"/>
      <c r="AQ37" s="677"/>
      <c r="AR37" s="677"/>
      <c r="AS37" s="677"/>
      <c r="AT37" s="677"/>
      <c r="AU37" s="677"/>
      <c r="AV37" s="677"/>
      <c r="AW37" s="677"/>
      <c r="AX37" s="677"/>
      <c r="AY37" s="677"/>
      <c r="AZ37" s="677"/>
      <c r="BA37" s="677"/>
      <c r="BB37" s="677"/>
      <c r="BC37" s="677"/>
      <c r="BD37" s="677"/>
      <c r="BE37" s="677"/>
      <c r="BF37" s="677"/>
      <c r="BG37" s="677"/>
      <c r="BH37" s="677"/>
      <c r="BI37" s="677"/>
      <c r="BJ37" s="677"/>
      <c r="BK37" s="677"/>
      <c r="BL37" s="677"/>
      <c r="BM37" s="677"/>
      <c r="BN37" s="677"/>
      <c r="BO37" s="677"/>
      <c r="BP37" s="677"/>
      <c r="BQ37" s="677"/>
      <c r="BS37" s="677" t="s">
        <v>644</v>
      </c>
      <c r="BT37" s="677"/>
      <c r="BU37" s="677"/>
      <c r="BV37" s="677"/>
      <c r="BW37" s="677"/>
      <c r="BX37" s="677"/>
      <c r="BY37" s="677"/>
      <c r="BZ37" s="677"/>
      <c r="CA37" s="677"/>
      <c r="CB37" s="677"/>
      <c r="CC37" s="677"/>
      <c r="CD37" s="677"/>
      <c r="CE37" s="677"/>
      <c r="CF37" s="677"/>
      <c r="CG37" s="677"/>
      <c r="CH37" s="677"/>
      <c r="CI37" s="677"/>
      <c r="CJ37" s="677"/>
      <c r="CK37" s="677"/>
      <c r="CL37" s="677"/>
      <c r="CM37" s="677"/>
      <c r="CN37" s="677"/>
      <c r="CO37" s="677"/>
      <c r="CP37" s="677"/>
      <c r="CQ37" s="677"/>
      <c r="CR37" s="677"/>
      <c r="CS37" s="677"/>
      <c r="CT37" s="677"/>
      <c r="CU37" s="677"/>
      <c r="CV37" s="677"/>
      <c r="CX37" s="684" t="s">
        <v>418</v>
      </c>
      <c r="CY37" s="684"/>
      <c r="CZ37" s="684"/>
      <c r="DA37" s="684"/>
      <c r="DB37" s="684"/>
      <c r="DC37" s="684"/>
      <c r="DD37" s="684"/>
      <c r="DE37" s="684"/>
      <c r="DF37" s="684"/>
      <c r="DG37" s="684"/>
      <c r="DH37" s="684"/>
      <c r="DI37" s="684"/>
      <c r="DJ37" s="684"/>
      <c r="DK37" s="684"/>
      <c r="DL37" s="684"/>
      <c r="DM37" s="684"/>
      <c r="DN37" s="684"/>
      <c r="DO37" s="684"/>
      <c r="DP37" s="684"/>
      <c r="DQ37" s="684"/>
      <c r="DR37" s="684"/>
      <c r="DS37" s="684"/>
      <c r="DT37" s="684"/>
      <c r="DU37" s="684"/>
      <c r="DV37" s="684"/>
    </row>
    <row r="38" spans="32:126" s="434" customFormat="1" ht="10.5">
      <c r="AF38" s="678" t="s">
        <v>535</v>
      </c>
      <c r="AG38" s="678"/>
      <c r="AH38" s="678"/>
      <c r="AI38" s="678"/>
      <c r="AJ38" s="678"/>
      <c r="AK38" s="678"/>
      <c r="AL38" s="678"/>
      <c r="AM38" s="678"/>
      <c r="AN38" s="678"/>
      <c r="AO38" s="678"/>
      <c r="AP38" s="678"/>
      <c r="AQ38" s="678"/>
      <c r="AR38" s="678"/>
      <c r="AS38" s="678"/>
      <c r="AT38" s="678"/>
      <c r="AU38" s="678"/>
      <c r="AV38" s="678"/>
      <c r="AW38" s="678"/>
      <c r="AX38" s="678"/>
      <c r="AY38" s="678"/>
      <c r="AZ38" s="678"/>
      <c r="BA38" s="678"/>
      <c r="BB38" s="678"/>
      <c r="BC38" s="678"/>
      <c r="BD38" s="678"/>
      <c r="BE38" s="678"/>
      <c r="BF38" s="678"/>
      <c r="BG38" s="678"/>
      <c r="BH38" s="678"/>
      <c r="BI38" s="678"/>
      <c r="BJ38" s="678"/>
      <c r="BK38" s="678"/>
      <c r="BL38" s="678"/>
      <c r="BM38" s="678"/>
      <c r="BN38" s="678"/>
      <c r="BO38" s="678"/>
      <c r="BP38" s="678"/>
      <c r="BQ38" s="678"/>
      <c r="BS38" s="678" t="s">
        <v>536</v>
      </c>
      <c r="BT38" s="678"/>
      <c r="BU38" s="678"/>
      <c r="BV38" s="678"/>
      <c r="BW38" s="678"/>
      <c r="BX38" s="678"/>
      <c r="BY38" s="678"/>
      <c r="BZ38" s="678"/>
      <c r="CA38" s="678"/>
      <c r="CB38" s="678"/>
      <c r="CC38" s="678"/>
      <c r="CD38" s="678"/>
      <c r="CE38" s="678"/>
      <c r="CF38" s="678"/>
      <c r="CG38" s="678"/>
      <c r="CH38" s="678"/>
      <c r="CI38" s="678"/>
      <c r="CJ38" s="678"/>
      <c r="CK38" s="678"/>
      <c r="CL38" s="678"/>
      <c r="CM38" s="678"/>
      <c r="CN38" s="678"/>
      <c r="CO38" s="678"/>
      <c r="CP38" s="678"/>
      <c r="CQ38" s="678"/>
      <c r="CR38" s="678"/>
      <c r="CS38" s="678"/>
      <c r="CT38" s="678"/>
      <c r="CU38" s="678"/>
      <c r="CV38" s="678"/>
      <c r="CX38" s="678" t="s">
        <v>163</v>
      </c>
      <c r="CY38" s="678"/>
      <c r="CZ38" s="678"/>
      <c r="DA38" s="678"/>
      <c r="DB38" s="678"/>
      <c r="DC38" s="678"/>
      <c r="DD38" s="678"/>
      <c r="DE38" s="678"/>
      <c r="DF38" s="678"/>
      <c r="DG38" s="678"/>
      <c r="DH38" s="678"/>
      <c r="DI38" s="678"/>
      <c r="DJ38" s="678"/>
      <c r="DK38" s="678"/>
      <c r="DL38" s="678"/>
      <c r="DM38" s="678"/>
      <c r="DN38" s="678"/>
      <c r="DO38" s="678"/>
      <c r="DP38" s="678"/>
      <c r="DQ38" s="678"/>
      <c r="DR38" s="678"/>
      <c r="DS38" s="678"/>
      <c r="DT38" s="678"/>
      <c r="DU38" s="678"/>
      <c r="DV38" s="678"/>
    </row>
    <row r="39" spans="2:36" ht="12">
      <c r="B39" s="412" t="s">
        <v>441</v>
      </c>
      <c r="C39" s="680" t="str">
        <f>'Лиц-1-О'!CK12</f>
        <v>15</v>
      </c>
      <c r="D39" s="680"/>
      <c r="E39" s="680"/>
      <c r="F39" s="680"/>
      <c r="G39" s="411" t="s">
        <v>441</v>
      </c>
      <c r="I39" s="680" t="str">
        <f>'Лиц-1-О'!CQ12</f>
        <v>декабря</v>
      </c>
      <c r="J39" s="680"/>
      <c r="K39" s="680"/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680"/>
      <c r="Z39" s="680"/>
      <c r="AA39" s="680"/>
      <c r="AB39" s="681">
        <v>20</v>
      </c>
      <c r="AC39" s="681"/>
      <c r="AD39" s="681"/>
      <c r="AE39" s="682" t="str">
        <f>'Лиц-1-О'!DM12</f>
        <v>21</v>
      </c>
      <c r="AF39" s="682"/>
      <c r="AG39" s="682"/>
      <c r="AH39" s="645" t="s">
        <v>443</v>
      </c>
      <c r="AI39" s="645"/>
      <c r="AJ39" s="645"/>
    </row>
  </sheetData>
  <sheetProtection/>
  <mergeCells count="224">
    <mergeCell ref="BQ22:CD22"/>
    <mergeCell ref="DG22:DQ22"/>
    <mergeCell ref="DR22:DY22"/>
    <mergeCell ref="DZ22:EH22"/>
    <mergeCell ref="CE22:CO22"/>
    <mergeCell ref="CP22:CW22"/>
    <mergeCell ref="CX22:DF22"/>
    <mergeCell ref="EI22:ES22"/>
    <mergeCell ref="DK26:DZ27"/>
    <mergeCell ref="EA26:EQ27"/>
    <mergeCell ref="ER26:ET27"/>
    <mergeCell ref="A24:FJ24"/>
    <mergeCell ref="A26:BF26"/>
    <mergeCell ref="BG26:BW27"/>
    <mergeCell ref="BX26:BZ27"/>
    <mergeCell ref="CA26:CP27"/>
    <mergeCell ref="CQ26:DG27"/>
    <mergeCell ref="EU26:FJ27"/>
    <mergeCell ref="DZ21:EH21"/>
    <mergeCell ref="EI21:ES21"/>
    <mergeCell ref="DR20:DY20"/>
    <mergeCell ref="DZ20:EH20"/>
    <mergeCell ref="EI20:ES20"/>
    <mergeCell ref="ET22:FA22"/>
    <mergeCell ref="FB22:FJ22"/>
    <mergeCell ref="ET20:FA20"/>
    <mergeCell ref="FB20:FJ20"/>
    <mergeCell ref="A21:AC21"/>
    <mergeCell ref="AD21:AL21"/>
    <mergeCell ref="AM21:AU21"/>
    <mergeCell ref="AV21:BG21"/>
    <mergeCell ref="ET21:FA21"/>
    <mergeCell ref="FB21:FJ21"/>
    <mergeCell ref="CP21:CW21"/>
    <mergeCell ref="CX21:DF21"/>
    <mergeCell ref="DG21:DQ21"/>
    <mergeCell ref="DR21:DY21"/>
    <mergeCell ref="BH21:BP21"/>
    <mergeCell ref="BH20:BP20"/>
    <mergeCell ref="BQ20:CD20"/>
    <mergeCell ref="CE20:CO20"/>
    <mergeCell ref="BQ21:CD21"/>
    <mergeCell ref="CE21:CO21"/>
    <mergeCell ref="CX20:DF20"/>
    <mergeCell ref="DG20:DQ20"/>
    <mergeCell ref="DR19:DY19"/>
    <mergeCell ref="DZ19:EH19"/>
    <mergeCell ref="CP20:CW20"/>
    <mergeCell ref="A20:T20"/>
    <mergeCell ref="U20:AC20"/>
    <mergeCell ref="AD20:AL20"/>
    <mergeCell ref="AM20:AU20"/>
    <mergeCell ref="AV20:BG20"/>
    <mergeCell ref="BH19:BP19"/>
    <mergeCell ref="BQ19:CD19"/>
    <mergeCell ref="FB19:FJ19"/>
    <mergeCell ref="CE19:CO19"/>
    <mergeCell ref="CP19:CW19"/>
    <mergeCell ref="CX19:DF19"/>
    <mergeCell ref="DG19:DQ19"/>
    <mergeCell ref="EI19:ES19"/>
    <mergeCell ref="ET19:FA19"/>
    <mergeCell ref="CX18:DF18"/>
    <mergeCell ref="DG18:DQ18"/>
    <mergeCell ref="EI18:ES18"/>
    <mergeCell ref="FB18:FJ18"/>
    <mergeCell ref="ET18:FA18"/>
    <mergeCell ref="A19:T19"/>
    <mergeCell ref="U19:AC19"/>
    <mergeCell ref="AD19:AL19"/>
    <mergeCell ref="AM19:AU19"/>
    <mergeCell ref="AV19:BG19"/>
    <mergeCell ref="EI16:EU16"/>
    <mergeCell ref="EV16:EX16"/>
    <mergeCell ref="DG16:DS16"/>
    <mergeCell ref="AD18:AL18"/>
    <mergeCell ref="AM18:AU18"/>
    <mergeCell ref="AV18:BG18"/>
    <mergeCell ref="BH18:BP18"/>
    <mergeCell ref="DZ18:EH18"/>
    <mergeCell ref="CE18:CO18"/>
    <mergeCell ref="CP18:CW18"/>
    <mergeCell ref="CE16:CQ16"/>
    <mergeCell ref="CR16:CT16"/>
    <mergeCell ref="CU16:DF16"/>
    <mergeCell ref="FB11:FJ11"/>
    <mergeCell ref="EY16:FJ16"/>
    <mergeCell ref="CE17:DF17"/>
    <mergeCell ref="DG17:EH17"/>
    <mergeCell ref="EI17:FJ17"/>
    <mergeCell ref="DT16:DV16"/>
    <mergeCell ref="DW16:EH16"/>
    <mergeCell ref="CX11:DF11"/>
    <mergeCell ref="CE10:CO10"/>
    <mergeCell ref="CP10:CW10"/>
    <mergeCell ref="DR10:DY10"/>
    <mergeCell ref="A2:FJ2"/>
    <mergeCell ref="A15:T18"/>
    <mergeCell ref="U15:AC18"/>
    <mergeCell ref="AD15:BP17"/>
    <mergeCell ref="BQ15:CD18"/>
    <mergeCell ref="CE15:FJ15"/>
    <mergeCell ref="DZ9:EH9"/>
    <mergeCell ref="DG10:DQ10"/>
    <mergeCell ref="DZ10:EH10"/>
    <mergeCell ref="DR9:DY9"/>
    <mergeCell ref="ET11:FA11"/>
    <mergeCell ref="DZ11:EH11"/>
    <mergeCell ref="FB9:FJ9"/>
    <mergeCell ref="ET9:FA9"/>
    <mergeCell ref="FB10:FJ10"/>
    <mergeCell ref="EI9:ES9"/>
    <mergeCell ref="EI10:ES10"/>
    <mergeCell ref="EI11:ES11"/>
    <mergeCell ref="ET10:FA10"/>
    <mergeCell ref="EI8:ES8"/>
    <mergeCell ref="ET8:FA8"/>
    <mergeCell ref="FB8:FJ8"/>
    <mergeCell ref="CX7:DF7"/>
    <mergeCell ref="ET7:FA7"/>
    <mergeCell ref="FB7:FJ7"/>
    <mergeCell ref="DZ7:EH7"/>
    <mergeCell ref="EI7:ES7"/>
    <mergeCell ref="DZ8:EH8"/>
    <mergeCell ref="DG8:DQ8"/>
    <mergeCell ref="CE4:FJ4"/>
    <mergeCell ref="CE5:CQ5"/>
    <mergeCell ref="CR5:CT5"/>
    <mergeCell ref="CU5:DF5"/>
    <mergeCell ref="EY5:FJ5"/>
    <mergeCell ref="DG5:DS5"/>
    <mergeCell ref="CE6:DF6"/>
    <mergeCell ref="DG6:EH6"/>
    <mergeCell ref="AM10:AU10"/>
    <mergeCell ref="AV10:BG10"/>
    <mergeCell ref="BH10:BP10"/>
    <mergeCell ref="CX8:DF8"/>
    <mergeCell ref="BH8:BP8"/>
    <mergeCell ref="BQ8:CD8"/>
    <mergeCell ref="CE8:CO8"/>
    <mergeCell ref="CP8:CW8"/>
    <mergeCell ref="CE9:CO9"/>
    <mergeCell ref="CX10:DF10"/>
    <mergeCell ref="DG11:DQ11"/>
    <mergeCell ref="CP9:CW9"/>
    <mergeCell ref="CX9:DF9"/>
    <mergeCell ref="BQ10:CD10"/>
    <mergeCell ref="BQ11:CD11"/>
    <mergeCell ref="CE11:CO11"/>
    <mergeCell ref="CP11:CW11"/>
    <mergeCell ref="DG9:DQ9"/>
    <mergeCell ref="DG7:DQ7"/>
    <mergeCell ref="DR11:DY11"/>
    <mergeCell ref="DR18:DY18"/>
    <mergeCell ref="DR8:DY8"/>
    <mergeCell ref="A13:FJ13"/>
    <mergeCell ref="DR7:DY7"/>
    <mergeCell ref="AM7:AU7"/>
    <mergeCell ref="AD7:AL7"/>
    <mergeCell ref="BH9:BP9"/>
    <mergeCell ref="AV9:BG9"/>
    <mergeCell ref="EI6:FJ6"/>
    <mergeCell ref="EI5:EU5"/>
    <mergeCell ref="EV5:EX5"/>
    <mergeCell ref="AV7:BG7"/>
    <mergeCell ref="BQ4:CD7"/>
    <mergeCell ref="DT5:DV5"/>
    <mergeCell ref="DW5:EH5"/>
    <mergeCell ref="CE7:CO7"/>
    <mergeCell ref="CP7:CW7"/>
    <mergeCell ref="BH7:BP7"/>
    <mergeCell ref="A4:T7"/>
    <mergeCell ref="A8:T8"/>
    <mergeCell ref="A10:AC10"/>
    <mergeCell ref="AD10:AL10"/>
    <mergeCell ref="U9:AC9"/>
    <mergeCell ref="U4:AC7"/>
    <mergeCell ref="A9:T9"/>
    <mergeCell ref="U8:AC8"/>
    <mergeCell ref="AD4:BP6"/>
    <mergeCell ref="AM9:AU9"/>
    <mergeCell ref="DH26:DJ27"/>
    <mergeCell ref="A27:AI28"/>
    <mergeCell ref="AJ27:BF28"/>
    <mergeCell ref="BG28:CP28"/>
    <mergeCell ref="CQ28:DZ28"/>
    <mergeCell ref="AV8:BG8"/>
    <mergeCell ref="AD9:AL9"/>
    <mergeCell ref="AD8:AL8"/>
    <mergeCell ref="AM8:AU8"/>
    <mergeCell ref="BQ9:CD9"/>
    <mergeCell ref="CQ30:DZ30"/>
    <mergeCell ref="EA28:FJ28"/>
    <mergeCell ref="EA29:FJ29"/>
    <mergeCell ref="A29:AI29"/>
    <mergeCell ref="AJ29:BF29"/>
    <mergeCell ref="BG29:CP29"/>
    <mergeCell ref="CQ29:DZ29"/>
    <mergeCell ref="BS38:CV38"/>
    <mergeCell ref="EA30:FJ30"/>
    <mergeCell ref="A31:AI31"/>
    <mergeCell ref="AJ31:BF31"/>
    <mergeCell ref="BG31:CP31"/>
    <mergeCell ref="CQ31:DZ31"/>
    <mergeCell ref="EA31:FJ31"/>
    <mergeCell ref="A30:AI30"/>
    <mergeCell ref="AJ30:BF30"/>
    <mergeCell ref="BG30:CP30"/>
    <mergeCell ref="AF34:BQ34"/>
    <mergeCell ref="AF35:BQ35"/>
    <mergeCell ref="BS34:CG34"/>
    <mergeCell ref="BS35:CG35"/>
    <mergeCell ref="CI34:DL34"/>
    <mergeCell ref="CI35:DL35"/>
    <mergeCell ref="CX37:DV37"/>
    <mergeCell ref="AF37:BQ37"/>
    <mergeCell ref="C39:F39"/>
    <mergeCell ref="I39:AA39"/>
    <mergeCell ref="AB39:AD39"/>
    <mergeCell ref="AE39:AG39"/>
    <mergeCell ref="AH39:AJ39"/>
    <mergeCell ref="CX38:DV38"/>
    <mergeCell ref="AF38:BQ38"/>
    <mergeCell ref="BS37:CV37"/>
  </mergeCells>
  <printOptions/>
  <pageMargins left="0.3937007874015748" right="0.3937007874015748" top="0.24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M26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2.875" style="0" customWidth="1"/>
    <col min="2" max="2" width="31.00390625" style="0" customWidth="1"/>
    <col min="3" max="3" width="15.25390625" style="0" customWidth="1"/>
    <col min="4" max="4" width="16.375" style="0" customWidth="1"/>
    <col min="5" max="5" width="20.625" style="0" customWidth="1"/>
    <col min="6" max="6" width="19.625" style="0" customWidth="1"/>
    <col min="7" max="7" width="17.625" style="0" customWidth="1"/>
    <col min="8" max="8" width="16.375" style="0" customWidth="1"/>
  </cols>
  <sheetData>
    <row r="1" spans="6:8" ht="79.5" customHeight="1">
      <c r="F1" s="749" t="s">
        <v>577</v>
      </c>
      <c r="G1" s="749"/>
      <c r="H1" s="749"/>
    </row>
    <row r="2" ht="18.75" customHeight="1"/>
    <row r="3" spans="2:8" ht="23.25" customHeight="1">
      <c r="B3" s="748" t="s">
        <v>620</v>
      </c>
      <c r="C3" s="748"/>
      <c r="D3" s="748"/>
      <c r="E3" s="748"/>
      <c r="F3" s="748"/>
      <c r="G3" s="748"/>
      <c r="H3" s="748"/>
    </row>
    <row r="4" spans="2:8" ht="12.75" customHeight="1">
      <c r="B4" s="3"/>
      <c r="C4" s="3"/>
      <c r="D4" s="3"/>
      <c r="E4" s="3"/>
      <c r="F4" s="3"/>
      <c r="G4" s="3"/>
      <c r="H4" s="3"/>
    </row>
    <row r="5" spans="2:8" ht="20.25" customHeight="1">
      <c r="B5" s="748" t="s">
        <v>575</v>
      </c>
      <c r="C5" s="748"/>
      <c r="D5" s="748"/>
      <c r="E5" s="748"/>
      <c r="F5" s="748"/>
      <c r="G5" s="748"/>
      <c r="H5" s="748"/>
    </row>
    <row r="6" spans="2:8" ht="26.25" customHeight="1" thickBot="1">
      <c r="B6" s="3"/>
      <c r="C6" s="3"/>
      <c r="D6" s="3"/>
      <c r="E6" s="3"/>
      <c r="F6" s="3"/>
      <c r="G6" s="3"/>
      <c r="H6" s="3"/>
    </row>
    <row r="7" spans="2:8" ht="65.25" customHeight="1" thickBot="1">
      <c r="B7" s="94" t="s">
        <v>84</v>
      </c>
      <c r="C7" s="76" t="s">
        <v>621</v>
      </c>
      <c r="D7" s="77" t="s">
        <v>622</v>
      </c>
      <c r="E7" s="77" t="s">
        <v>623</v>
      </c>
      <c r="F7" s="147" t="s">
        <v>624</v>
      </c>
      <c r="G7" s="76" t="s">
        <v>564</v>
      </c>
      <c r="H7" s="78" t="s">
        <v>167</v>
      </c>
    </row>
    <row r="8" spans="2:8" ht="15.75" customHeight="1" thickBot="1">
      <c r="B8" s="21">
        <v>1</v>
      </c>
      <c r="C8" s="24">
        <v>2</v>
      </c>
      <c r="D8" s="24">
        <v>3</v>
      </c>
      <c r="E8" s="22">
        <v>4</v>
      </c>
      <c r="F8" s="516">
        <v>5</v>
      </c>
      <c r="G8" s="20">
        <v>6</v>
      </c>
      <c r="H8" s="19">
        <v>7</v>
      </c>
    </row>
    <row r="9" spans="2:8" ht="24.75" customHeight="1">
      <c r="B9" s="750" t="s">
        <v>625</v>
      </c>
      <c r="C9" s="517" t="s">
        <v>626</v>
      </c>
      <c r="D9" s="437">
        <v>6</v>
      </c>
      <c r="E9" s="518" t="s">
        <v>506</v>
      </c>
      <c r="F9" s="283" t="s">
        <v>506</v>
      </c>
      <c r="G9" s="753"/>
      <c r="H9" s="755"/>
    </row>
    <row r="10" spans="2:8" ht="24.75" customHeight="1">
      <c r="B10" s="751"/>
      <c r="C10" s="519" t="s">
        <v>628</v>
      </c>
      <c r="D10" s="454">
        <v>8</v>
      </c>
      <c r="E10" s="454" t="s">
        <v>506</v>
      </c>
      <c r="F10" s="285" t="s">
        <v>506</v>
      </c>
      <c r="G10" s="754"/>
      <c r="H10" s="756"/>
    </row>
    <row r="11" spans="2:13" ht="24.75" customHeight="1">
      <c r="B11" s="751"/>
      <c r="C11" s="519" t="s">
        <v>630</v>
      </c>
      <c r="D11" s="454">
        <v>7</v>
      </c>
      <c r="E11" s="284">
        <v>409.15</v>
      </c>
      <c r="F11" s="285">
        <f>D11*E11</f>
        <v>2864.0499999999997</v>
      </c>
      <c r="G11" s="754"/>
      <c r="H11" s="756"/>
      <c r="M11" t="s">
        <v>627</v>
      </c>
    </row>
    <row r="12" spans="2:8" ht="24.75" customHeight="1" thickBot="1">
      <c r="B12" s="752"/>
      <c r="C12" s="520" t="s">
        <v>635</v>
      </c>
      <c r="D12" s="521">
        <f>SUM(D9:D11)/3</f>
        <v>7</v>
      </c>
      <c r="E12" s="75">
        <v>447.68</v>
      </c>
      <c r="F12" s="154">
        <f>ROUND((D12*E12),0)</f>
        <v>3134</v>
      </c>
      <c r="G12" s="288">
        <f>F12</f>
        <v>3134</v>
      </c>
      <c r="H12" s="522">
        <v>3134</v>
      </c>
    </row>
    <row r="13" spans="2:8" ht="24.75" customHeight="1" thickBot="1">
      <c r="B13" s="17"/>
      <c r="C13" s="523"/>
      <c r="D13" s="281"/>
      <c r="E13" s="281"/>
      <c r="F13" s="524" t="s">
        <v>91</v>
      </c>
      <c r="G13" s="401">
        <f>G12</f>
        <v>3134</v>
      </c>
      <c r="H13" s="525">
        <f>H12</f>
        <v>3134</v>
      </c>
    </row>
    <row r="14" spans="2:8" ht="15.75">
      <c r="B14" s="3"/>
      <c r="C14" s="3"/>
      <c r="D14" s="3"/>
      <c r="E14" s="3"/>
      <c r="F14" s="3"/>
      <c r="G14" s="3"/>
      <c r="H14" s="526"/>
    </row>
    <row r="15" spans="2:8" ht="16.5" thickBot="1">
      <c r="B15" s="3"/>
      <c r="C15" s="3"/>
      <c r="D15" s="3"/>
      <c r="E15" s="3"/>
      <c r="F15" s="3"/>
      <c r="G15" s="3"/>
      <c r="H15" s="3"/>
    </row>
    <row r="16" spans="2:8" ht="16.5" thickBot="1">
      <c r="B16" s="13"/>
      <c r="C16" s="748" t="s">
        <v>576</v>
      </c>
      <c r="D16" s="748"/>
      <c r="E16" s="213">
        <f>H13</f>
        <v>3134</v>
      </c>
      <c r="F16" s="3"/>
      <c r="G16" s="3"/>
      <c r="H16" s="3"/>
    </row>
    <row r="17" spans="2:8" ht="15.75">
      <c r="B17" s="13"/>
      <c r="C17" s="9"/>
      <c r="D17" s="9"/>
      <c r="E17" s="300"/>
      <c r="F17" s="3"/>
      <c r="G17" s="3"/>
      <c r="H17" s="3"/>
    </row>
    <row r="18" spans="2:8" ht="15.75">
      <c r="B18" s="13"/>
      <c r="C18" s="9"/>
      <c r="D18" s="9"/>
      <c r="E18" s="300"/>
      <c r="F18" s="3"/>
      <c r="G18" s="3"/>
      <c r="H18" s="3"/>
    </row>
    <row r="19" spans="2:8" ht="15.75">
      <c r="B19" s="3"/>
      <c r="C19" s="3"/>
      <c r="D19" s="3"/>
      <c r="E19" s="3"/>
      <c r="F19" s="3"/>
      <c r="G19" s="3"/>
      <c r="H19" s="3"/>
    </row>
    <row r="20" spans="2:7" ht="15.75">
      <c r="B20" s="3" t="s">
        <v>557</v>
      </c>
      <c r="C20" s="411"/>
      <c r="D20" s="411"/>
      <c r="E20" s="411"/>
      <c r="F20" s="411"/>
      <c r="G20" s="411"/>
    </row>
    <row r="21" spans="2:7" ht="15.75">
      <c r="B21" s="3"/>
      <c r="C21" s="411"/>
      <c r="D21" s="411"/>
      <c r="E21" s="411"/>
      <c r="F21" s="411"/>
      <c r="G21" s="411"/>
    </row>
    <row r="22" spans="2:7" ht="15.75">
      <c r="B22" s="3"/>
      <c r="C22" s="411"/>
      <c r="D22" s="411"/>
      <c r="E22" s="411"/>
      <c r="F22" s="411"/>
      <c r="G22" s="411"/>
    </row>
    <row r="23" spans="2:7" ht="15.75">
      <c r="B23" s="3" t="s">
        <v>558</v>
      </c>
      <c r="C23" s="434"/>
      <c r="D23" s="434"/>
      <c r="E23" s="434"/>
      <c r="F23" s="434"/>
      <c r="G23" s="434"/>
    </row>
    <row r="24" spans="2:8" ht="15.75">
      <c r="B24" s="3"/>
      <c r="C24" s="3"/>
      <c r="D24" s="3"/>
      <c r="E24" s="3"/>
      <c r="F24" s="3"/>
      <c r="G24" s="3"/>
      <c r="H24" s="3"/>
    </row>
    <row r="25" spans="2:8" ht="15.75">
      <c r="B25" s="3"/>
      <c r="C25" s="3"/>
      <c r="D25" s="3"/>
      <c r="E25" s="3"/>
      <c r="F25" s="3"/>
      <c r="G25" s="3"/>
      <c r="H25" s="3"/>
    </row>
    <row r="26" spans="2:8" ht="15.75">
      <c r="B26" s="3"/>
      <c r="C26" s="3"/>
      <c r="D26" s="3"/>
      <c r="E26" s="3"/>
      <c r="F26" s="3"/>
      <c r="G26" s="3"/>
      <c r="H26" s="3"/>
    </row>
  </sheetData>
  <sheetProtection/>
  <mergeCells count="7">
    <mergeCell ref="C16:D16"/>
    <mergeCell ref="F1:H1"/>
    <mergeCell ref="B3:H3"/>
    <mergeCell ref="B5:H5"/>
    <mergeCell ref="B9:B12"/>
    <mergeCell ref="G9:G11"/>
    <mergeCell ref="H9:H11"/>
  </mergeCells>
  <printOptions/>
  <pageMargins left="0.3937007874015748" right="0.1968503937007874" top="0.1968503937007874" bottom="0.1968503937007874" header="0.5118110236220472" footer="0.5118110236220472"/>
  <pageSetup fitToHeight="0" fitToWidth="1" horizontalDpi="600" verticalDpi="600" orientation="portrait" paperSize="9" scale="71" r:id="rId1"/>
  <ignoredErrors>
    <ignoredError sqref="D12" numberStoredAsText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M69"/>
  <sheetViews>
    <sheetView zoomScalePageLayoutView="0" workbookViewId="0" topLeftCell="A28">
      <selection activeCell="F43" sqref="F43"/>
    </sheetView>
  </sheetViews>
  <sheetFormatPr defaultColWidth="9.00390625" defaultRowHeight="12.75"/>
  <cols>
    <col min="1" max="1" width="2.875" style="0" customWidth="1"/>
    <col min="2" max="2" width="36.875" style="0" customWidth="1"/>
    <col min="3" max="3" width="26.625" style="0" customWidth="1"/>
    <col min="4" max="4" width="21.875" style="0" customWidth="1"/>
    <col min="5" max="5" width="20.625" style="0" customWidth="1"/>
    <col min="6" max="6" width="19.625" style="0" customWidth="1"/>
    <col min="7" max="7" width="17.625" style="0" customWidth="1"/>
    <col min="8" max="8" width="16.375" style="0" customWidth="1"/>
    <col min="9" max="9" width="9.125" style="0" hidden="1" customWidth="1"/>
  </cols>
  <sheetData>
    <row r="1" spans="2:9" ht="58.5" customHeight="1">
      <c r="B1" s="759"/>
      <c r="C1" s="759"/>
      <c r="D1" s="759"/>
      <c r="E1" s="759"/>
      <c r="F1" s="759" t="s">
        <v>577</v>
      </c>
      <c r="G1" s="759"/>
      <c r="H1" s="759"/>
      <c r="I1" s="759"/>
    </row>
    <row r="3" spans="2:8" ht="20.25" customHeight="1">
      <c r="B3" s="748" t="s">
        <v>559</v>
      </c>
      <c r="C3" s="748"/>
      <c r="D3" s="748"/>
      <c r="E3" s="748"/>
      <c r="F3" s="748"/>
      <c r="G3" s="748"/>
      <c r="H3" s="748"/>
    </row>
    <row r="4" spans="2:8" ht="15.75">
      <c r="B4" s="3"/>
      <c r="C4" s="3"/>
      <c r="D4" s="3"/>
      <c r="E4" s="3"/>
      <c r="F4" s="3"/>
      <c r="G4" s="3"/>
      <c r="H4" s="3"/>
    </row>
    <row r="5" spans="2:8" ht="20.25" customHeight="1">
      <c r="B5" s="748" t="s">
        <v>560</v>
      </c>
      <c r="C5" s="748"/>
      <c r="D5" s="748"/>
      <c r="E5" s="748"/>
      <c r="F5" s="748"/>
      <c r="G5" s="748"/>
      <c r="H5" s="748"/>
    </row>
    <row r="6" spans="2:8" ht="16.5" thickBot="1">
      <c r="B6" s="3"/>
      <c r="C6" s="3"/>
      <c r="D6" s="3"/>
      <c r="E6" s="3"/>
      <c r="F6" s="3"/>
      <c r="G6" s="3"/>
      <c r="H6" s="3"/>
    </row>
    <row r="7" spans="2:8" ht="63.75" customHeight="1" thickBot="1">
      <c r="B7" s="94" t="s">
        <v>84</v>
      </c>
      <c r="C7" s="76" t="s">
        <v>85</v>
      </c>
      <c r="D7" s="77" t="s">
        <v>561</v>
      </c>
      <c r="E7" s="77" t="s">
        <v>562</v>
      </c>
      <c r="F7" s="78" t="s">
        <v>563</v>
      </c>
      <c r="G7" s="76" t="s">
        <v>564</v>
      </c>
      <c r="H7" s="78" t="s">
        <v>167</v>
      </c>
    </row>
    <row r="8" spans="2:8" ht="15.75" customHeight="1" thickBot="1">
      <c r="B8" s="21">
        <v>1</v>
      </c>
      <c r="C8" s="24">
        <v>2</v>
      </c>
      <c r="D8" s="24">
        <v>3</v>
      </c>
      <c r="E8" s="24">
        <v>4</v>
      </c>
      <c r="F8" s="5">
        <v>5</v>
      </c>
      <c r="G8" s="20">
        <v>6</v>
      </c>
      <c r="H8" s="19">
        <v>7</v>
      </c>
    </row>
    <row r="9" spans="2:8" ht="36" customHeight="1" thickBot="1">
      <c r="B9" s="443" t="s">
        <v>565</v>
      </c>
      <c r="C9" s="452" t="s">
        <v>227</v>
      </c>
      <c r="D9" s="437">
        <v>2</v>
      </c>
      <c r="E9" s="437">
        <v>5</v>
      </c>
      <c r="F9" s="442">
        <v>100</v>
      </c>
      <c r="G9" s="441">
        <f>D9*E9*F9</f>
        <v>1000</v>
      </c>
      <c r="H9" s="440"/>
    </row>
    <row r="10" spans="2:8" ht="16.5" thickBot="1">
      <c r="B10" s="17"/>
      <c r="C10" s="281"/>
      <c r="D10" s="218"/>
      <c r="E10" s="218"/>
      <c r="F10" s="219" t="s">
        <v>91</v>
      </c>
      <c r="G10" s="159">
        <f>SUM(G9:G9)</f>
        <v>1000</v>
      </c>
      <c r="H10" s="212">
        <f>SUM(H9:H9)</f>
        <v>0</v>
      </c>
    </row>
    <row r="11" spans="2:8" ht="15.75">
      <c r="B11" s="3"/>
      <c r="C11" s="3"/>
      <c r="D11" s="3"/>
      <c r="E11" s="3"/>
      <c r="F11" s="3"/>
      <c r="G11" s="3"/>
      <c r="H11" s="3"/>
    </row>
    <row r="12" spans="2:8" ht="15.75">
      <c r="B12" s="758" t="s">
        <v>114</v>
      </c>
      <c r="C12" s="758"/>
      <c r="D12" s="758"/>
      <c r="E12" s="758"/>
      <c r="F12" s="758"/>
      <c r="G12" s="758"/>
      <c r="H12" s="3"/>
    </row>
    <row r="13" spans="2:8" ht="16.5" thickBot="1">
      <c r="B13" s="3"/>
      <c r="C13" s="3"/>
      <c r="D13" s="3"/>
      <c r="E13" s="3"/>
      <c r="F13" s="3"/>
      <c r="G13" s="3"/>
      <c r="H13" s="3"/>
    </row>
    <row r="14" spans="2:8" ht="16.5" thickBot="1">
      <c r="B14" s="13"/>
      <c r="C14" s="748" t="s">
        <v>566</v>
      </c>
      <c r="D14" s="748"/>
      <c r="E14" s="213">
        <f>H10</f>
        <v>0</v>
      </c>
      <c r="F14" s="3"/>
      <c r="G14" s="3"/>
      <c r="H14" s="3"/>
    </row>
    <row r="15" spans="2:8" ht="15.75">
      <c r="B15" s="13"/>
      <c r="C15" s="9"/>
      <c r="D15" s="9"/>
      <c r="E15" s="300"/>
      <c r="F15" s="3"/>
      <c r="G15" s="3"/>
      <c r="H15" s="3"/>
    </row>
    <row r="16" spans="2:8" ht="15.75">
      <c r="B16" s="13"/>
      <c r="C16" s="9"/>
      <c r="D16" s="9"/>
      <c r="E16" s="300"/>
      <c r="F16" s="3"/>
      <c r="G16" s="3"/>
      <c r="H16" s="3"/>
    </row>
    <row r="17" spans="2:8" ht="15.75">
      <c r="B17" s="748" t="s">
        <v>567</v>
      </c>
      <c r="C17" s="748"/>
      <c r="D17" s="748"/>
      <c r="E17" s="748"/>
      <c r="F17" s="748"/>
      <c r="G17" s="748"/>
      <c r="H17" s="748"/>
    </row>
    <row r="18" spans="2:8" ht="16.5" thickBot="1">
      <c r="B18" s="3"/>
      <c r="C18" s="3"/>
      <c r="D18" s="3"/>
      <c r="E18" s="3"/>
      <c r="F18" s="3"/>
      <c r="G18" s="3"/>
      <c r="H18" s="3"/>
    </row>
    <row r="19" spans="2:8" ht="15.75">
      <c r="B19" s="98" t="s">
        <v>84</v>
      </c>
      <c r="C19" s="49" t="s">
        <v>245</v>
      </c>
      <c r="D19" s="49" t="s">
        <v>247</v>
      </c>
      <c r="E19" s="49" t="s">
        <v>116</v>
      </c>
      <c r="F19" s="49" t="s">
        <v>246</v>
      </c>
      <c r="G19" s="48" t="s">
        <v>105</v>
      </c>
      <c r="H19" s="50" t="s">
        <v>99</v>
      </c>
    </row>
    <row r="20" spans="2:8" ht="15.75">
      <c r="B20" s="114"/>
      <c r="C20" s="51"/>
      <c r="D20" s="52" t="s">
        <v>112</v>
      </c>
      <c r="E20" s="52" t="s">
        <v>113</v>
      </c>
      <c r="F20" s="52"/>
      <c r="G20" s="54" t="s">
        <v>107</v>
      </c>
      <c r="H20" s="35" t="s">
        <v>107</v>
      </c>
    </row>
    <row r="21" spans="2:13" ht="16.5" thickBot="1">
      <c r="B21" s="115"/>
      <c r="C21" s="55"/>
      <c r="D21" s="26"/>
      <c r="E21" s="26"/>
      <c r="F21" s="26"/>
      <c r="G21" s="56"/>
      <c r="H21" s="57"/>
      <c r="M21" t="s">
        <v>170</v>
      </c>
    </row>
    <row r="22" spans="2:8" ht="16.5" thickBot="1">
      <c r="B22" s="21">
        <v>1</v>
      </c>
      <c r="C22" s="139">
        <v>2</v>
      </c>
      <c r="D22" s="24">
        <v>3</v>
      </c>
      <c r="E22" s="24">
        <v>4</v>
      </c>
      <c r="F22" s="24">
        <v>5</v>
      </c>
      <c r="G22" s="20">
        <v>6</v>
      </c>
      <c r="H22" s="19">
        <v>7</v>
      </c>
    </row>
    <row r="23" spans="2:8" ht="33.75" customHeight="1">
      <c r="B23" s="443" t="s">
        <v>243</v>
      </c>
      <c r="C23" s="435" t="s">
        <v>317</v>
      </c>
      <c r="D23" s="437">
        <v>1</v>
      </c>
      <c r="E23" s="437">
        <v>50</v>
      </c>
      <c r="F23" s="440">
        <v>86</v>
      </c>
      <c r="G23" s="441">
        <f>D23*E23*F23</f>
        <v>4300</v>
      </c>
      <c r="H23" s="198"/>
    </row>
    <row r="24" spans="2:8" ht="21.75" customHeight="1">
      <c r="B24" s="394" t="s">
        <v>243</v>
      </c>
      <c r="C24" s="453" t="s">
        <v>244</v>
      </c>
      <c r="D24" s="454"/>
      <c r="E24" s="454"/>
      <c r="F24" s="74"/>
      <c r="G24" s="119">
        <f>D24*E24*F24</f>
        <v>0</v>
      </c>
      <c r="H24" s="74"/>
    </row>
    <row r="25" spans="2:8" ht="21.75" customHeight="1" thickBot="1">
      <c r="B25" s="177" t="s">
        <v>243</v>
      </c>
      <c r="C25" s="436" t="s">
        <v>244</v>
      </c>
      <c r="D25" s="444"/>
      <c r="E25" s="444"/>
      <c r="F25" s="168"/>
      <c r="G25" s="167">
        <f>D25*E25*F25</f>
        <v>0</v>
      </c>
      <c r="H25" s="168"/>
    </row>
    <row r="26" spans="2:8" ht="16.5" thickBot="1">
      <c r="B26" s="17"/>
      <c r="C26" s="281"/>
      <c r="D26" s="218"/>
      <c r="E26" s="218"/>
      <c r="F26" s="219" t="s">
        <v>91</v>
      </c>
      <c r="G26" s="159">
        <f>SUM(G23:G25)</f>
        <v>4300</v>
      </c>
      <c r="H26" s="212">
        <f>SUM(H23:H25)</f>
        <v>0</v>
      </c>
    </row>
    <row r="27" spans="2:8" ht="16.5" thickBot="1">
      <c r="B27" s="3"/>
      <c r="C27" s="3"/>
      <c r="D27" s="3"/>
      <c r="E27" s="3"/>
      <c r="F27" s="3"/>
      <c r="G27" s="3"/>
      <c r="H27" s="3"/>
    </row>
    <row r="28" spans="2:8" ht="16.5" thickBot="1">
      <c r="B28" s="13"/>
      <c r="C28" s="748" t="s">
        <v>568</v>
      </c>
      <c r="D28" s="748"/>
      <c r="E28" s="213">
        <f>H26</f>
        <v>0</v>
      </c>
      <c r="F28" s="3"/>
      <c r="G28" s="3"/>
      <c r="H28" s="3"/>
    </row>
    <row r="29" spans="2:8" ht="15.75">
      <c r="B29" s="13"/>
      <c r="C29" s="9"/>
      <c r="D29" s="9"/>
      <c r="E29" s="300"/>
      <c r="F29" s="3"/>
      <c r="G29" s="3"/>
      <c r="H29" s="3"/>
    </row>
    <row r="30" spans="2:8" ht="15.75">
      <c r="B30" s="13"/>
      <c r="C30" s="9"/>
      <c r="D30" s="9"/>
      <c r="E30" s="300"/>
      <c r="F30" s="3"/>
      <c r="G30" s="3"/>
      <c r="H30" s="3"/>
    </row>
    <row r="31" spans="2:8" ht="15.75">
      <c r="B31" s="748" t="s">
        <v>569</v>
      </c>
      <c r="C31" s="748"/>
      <c r="D31" s="748"/>
      <c r="E31" s="748"/>
      <c r="F31" s="748"/>
      <c r="G31" s="748"/>
      <c r="H31" s="748"/>
    </row>
    <row r="32" spans="2:8" ht="16.5" thickBot="1">
      <c r="B32" s="3"/>
      <c r="C32" s="3"/>
      <c r="D32" s="3"/>
      <c r="E32" s="3"/>
      <c r="F32" s="3"/>
      <c r="G32" s="3"/>
      <c r="H32" s="3"/>
    </row>
    <row r="33" spans="2:8" ht="66" customHeight="1" thickBot="1">
      <c r="B33" s="94" t="s">
        <v>84</v>
      </c>
      <c r="C33" s="76" t="s">
        <v>85</v>
      </c>
      <c r="D33" s="77" t="s">
        <v>561</v>
      </c>
      <c r="E33" s="77" t="s">
        <v>562</v>
      </c>
      <c r="F33" s="78" t="s">
        <v>563</v>
      </c>
      <c r="G33" s="76" t="s">
        <v>564</v>
      </c>
      <c r="H33" s="78" t="s">
        <v>167</v>
      </c>
    </row>
    <row r="34" spans="2:8" ht="15.75" customHeight="1" thickBot="1">
      <c r="B34" s="455">
        <v>1</v>
      </c>
      <c r="C34" s="456">
        <v>2</v>
      </c>
      <c r="D34" s="456">
        <v>3</v>
      </c>
      <c r="E34" s="456">
        <v>4</v>
      </c>
      <c r="F34" s="457">
        <v>5</v>
      </c>
      <c r="G34" s="139">
        <v>6</v>
      </c>
      <c r="H34" s="458">
        <v>7</v>
      </c>
    </row>
    <row r="35" spans="2:8" ht="34.5" customHeight="1">
      <c r="B35" s="177" t="s">
        <v>570</v>
      </c>
      <c r="C35" s="445" t="s">
        <v>227</v>
      </c>
      <c r="D35" s="444">
        <v>2</v>
      </c>
      <c r="E35" s="444">
        <v>5</v>
      </c>
      <c r="F35" s="450">
        <v>720</v>
      </c>
      <c r="G35" s="167">
        <f>D35*E35*F35</f>
        <v>7200</v>
      </c>
      <c r="H35" s="168"/>
    </row>
    <row r="36" spans="2:8" ht="33.75" customHeight="1" thickBot="1">
      <c r="B36" s="353" t="s">
        <v>571</v>
      </c>
      <c r="C36" s="459" t="s">
        <v>227</v>
      </c>
      <c r="D36" s="438">
        <v>2</v>
      </c>
      <c r="E36" s="438">
        <v>5</v>
      </c>
      <c r="F36" s="439">
        <v>100</v>
      </c>
      <c r="G36" s="156">
        <f>D36*E36*F36</f>
        <v>1000</v>
      </c>
      <c r="H36" s="146"/>
    </row>
    <row r="37" spans="2:8" ht="16.5" thickBot="1">
      <c r="B37" s="17"/>
      <c r="C37" s="281"/>
      <c r="D37" s="218"/>
      <c r="E37" s="218"/>
      <c r="F37" s="219" t="s">
        <v>91</v>
      </c>
      <c r="G37" s="159">
        <f>SUM(G35:G36)</f>
        <v>8200</v>
      </c>
      <c r="H37" s="212">
        <f>SUM(H35:H36)</f>
        <v>0</v>
      </c>
    </row>
    <row r="38" spans="2:8" ht="15.75">
      <c r="B38" s="3"/>
      <c r="C38" s="3"/>
      <c r="D38" s="3"/>
      <c r="E38" s="3"/>
      <c r="F38" s="3"/>
      <c r="G38" s="3"/>
      <c r="H38" s="3"/>
    </row>
    <row r="39" spans="2:8" ht="16.5" thickBot="1">
      <c r="B39" s="3"/>
      <c r="C39" s="3"/>
      <c r="D39" s="3"/>
      <c r="E39" s="3"/>
      <c r="F39" s="3"/>
      <c r="G39" s="3"/>
      <c r="H39" s="3"/>
    </row>
    <row r="40" spans="2:8" ht="62.25" customHeight="1" thickBot="1">
      <c r="B40" s="94" t="s">
        <v>84</v>
      </c>
      <c r="C40" s="76" t="s">
        <v>572</v>
      </c>
      <c r="D40" s="78" t="s">
        <v>573</v>
      </c>
      <c r="E40" s="460" t="s">
        <v>166</v>
      </c>
      <c r="F40" s="461" t="s">
        <v>167</v>
      </c>
      <c r="G40" s="302"/>
      <c r="H40" s="3"/>
    </row>
    <row r="41" spans="2:10" ht="16.5" thickBot="1">
      <c r="B41" s="116">
        <v>1</v>
      </c>
      <c r="C41" s="25">
        <v>2</v>
      </c>
      <c r="D41" s="22">
        <v>3</v>
      </c>
      <c r="E41" s="16">
        <v>4</v>
      </c>
      <c r="F41" s="15">
        <v>5</v>
      </c>
      <c r="G41" s="5"/>
      <c r="H41" s="3"/>
      <c r="J41" t="s">
        <v>170</v>
      </c>
    </row>
    <row r="42" spans="2:8" ht="53.25" customHeight="1" thickBot="1">
      <c r="B42" s="117" t="s">
        <v>248</v>
      </c>
      <c r="C42" s="220">
        <v>3</v>
      </c>
      <c r="D42" s="32">
        <v>3500</v>
      </c>
      <c r="E42" s="288">
        <f>C42*D42</f>
        <v>10500</v>
      </c>
      <c r="F42" s="299">
        <v>2000</v>
      </c>
      <c r="G42" s="238"/>
      <c r="H42" s="3"/>
    </row>
    <row r="43" spans="2:8" ht="16.5" thickBot="1">
      <c r="B43" s="3"/>
      <c r="C43" s="27"/>
      <c r="D43" s="30" t="s">
        <v>91</v>
      </c>
      <c r="E43" s="222">
        <f>E42</f>
        <v>10500</v>
      </c>
      <c r="F43" s="301">
        <f>F42</f>
        <v>2000</v>
      </c>
      <c r="G43" s="303"/>
      <c r="H43" s="3"/>
    </row>
    <row r="44" spans="2:8" ht="16.5" thickBot="1">
      <c r="B44" s="3"/>
      <c r="C44" s="3"/>
      <c r="D44" s="3"/>
      <c r="E44" s="3"/>
      <c r="F44" s="3"/>
      <c r="G44" s="6"/>
      <c r="H44" s="3"/>
    </row>
    <row r="45" spans="2:8" ht="16.5" thickBot="1">
      <c r="B45" s="13"/>
      <c r="C45" s="748" t="s">
        <v>574</v>
      </c>
      <c r="D45" s="748"/>
      <c r="E45" s="213">
        <f>H43</f>
        <v>0</v>
      </c>
      <c r="F45" s="3"/>
      <c r="G45" s="3"/>
      <c r="H45" s="3"/>
    </row>
    <row r="46" spans="2:8" ht="15.75">
      <c r="B46" s="4"/>
      <c r="C46" s="4"/>
      <c r="D46" s="4"/>
      <c r="E46" s="4"/>
      <c r="F46" s="4"/>
      <c r="G46" s="4"/>
      <c r="H46" s="3"/>
    </row>
    <row r="47" spans="2:12" ht="15.75">
      <c r="B47" s="4"/>
      <c r="C47" s="4"/>
      <c r="D47" s="4"/>
      <c r="E47" s="4"/>
      <c r="F47" s="4"/>
      <c r="G47" s="4"/>
      <c r="H47" s="3"/>
      <c r="L47" t="s">
        <v>170</v>
      </c>
    </row>
    <row r="48" spans="2:8" ht="15.75">
      <c r="B48" s="748" t="s">
        <v>575</v>
      </c>
      <c r="C48" s="748"/>
      <c r="D48" s="748"/>
      <c r="E48" s="748"/>
      <c r="F48" s="748"/>
      <c r="G48" s="748"/>
      <c r="H48" s="11"/>
    </row>
    <row r="49" spans="2:8" ht="16.5" thickBot="1">
      <c r="B49" s="3"/>
      <c r="C49" s="3"/>
      <c r="D49" s="3"/>
      <c r="E49" s="3"/>
      <c r="F49" s="3"/>
      <c r="G49" s="3"/>
      <c r="H49" s="3"/>
    </row>
    <row r="50" spans="2:8" ht="15.75">
      <c r="B50" s="98" t="s">
        <v>84</v>
      </c>
      <c r="C50" s="49" t="s">
        <v>115</v>
      </c>
      <c r="D50" s="58" t="s">
        <v>116</v>
      </c>
      <c r="E50" s="59" t="s">
        <v>117</v>
      </c>
      <c r="F50" s="60" t="s">
        <v>105</v>
      </c>
      <c r="G50" s="68" t="s">
        <v>99</v>
      </c>
      <c r="H50" s="3"/>
    </row>
    <row r="51" spans="2:8" ht="15.75">
      <c r="B51" s="114"/>
      <c r="C51" s="52" t="s">
        <v>118</v>
      </c>
      <c r="D51" s="61" t="s">
        <v>119</v>
      </c>
      <c r="E51" s="62" t="s">
        <v>120</v>
      </c>
      <c r="F51" s="63" t="s">
        <v>107</v>
      </c>
      <c r="G51" s="64" t="s">
        <v>107</v>
      </c>
      <c r="H51" s="3"/>
    </row>
    <row r="52" spans="2:8" ht="15.75">
      <c r="B52" s="114"/>
      <c r="C52" s="52" t="s">
        <v>121</v>
      </c>
      <c r="D52" s="61" t="s">
        <v>106</v>
      </c>
      <c r="E52" s="62" t="s">
        <v>107</v>
      </c>
      <c r="F52" s="54"/>
      <c r="G52" s="65"/>
      <c r="H52" s="3"/>
    </row>
    <row r="53" spans="2:8" ht="15.75">
      <c r="B53" s="114"/>
      <c r="C53" s="52" t="s">
        <v>122</v>
      </c>
      <c r="D53" s="61"/>
      <c r="E53" s="62"/>
      <c r="F53" s="54"/>
      <c r="G53" s="65"/>
      <c r="H53" s="3"/>
    </row>
    <row r="54" spans="2:8" ht="15.75">
      <c r="B54" s="114"/>
      <c r="C54" s="52" t="s">
        <v>123</v>
      </c>
      <c r="D54" s="61"/>
      <c r="E54" s="62"/>
      <c r="F54" s="54"/>
      <c r="G54" s="65"/>
      <c r="H54" s="3"/>
    </row>
    <row r="55" spans="2:8" ht="16.5" thickBot="1">
      <c r="B55" s="115"/>
      <c r="C55" s="26" t="s">
        <v>124</v>
      </c>
      <c r="D55" s="66"/>
      <c r="E55" s="23"/>
      <c r="F55" s="56"/>
      <c r="G55" s="67"/>
      <c r="H55" s="3"/>
    </row>
    <row r="56" spans="2:8" ht="16.5" thickBot="1">
      <c r="B56" s="116">
        <v>1</v>
      </c>
      <c r="C56" s="25">
        <v>2</v>
      </c>
      <c r="D56" s="22">
        <v>3</v>
      </c>
      <c r="E56" s="33">
        <v>4</v>
      </c>
      <c r="F56" s="16">
        <v>5</v>
      </c>
      <c r="G56" s="15">
        <v>6</v>
      </c>
      <c r="H56" s="3"/>
    </row>
    <row r="57" spans="2:8" ht="66" customHeight="1" thickBot="1">
      <c r="B57" s="117" t="s">
        <v>155</v>
      </c>
      <c r="C57" s="220">
        <v>0</v>
      </c>
      <c r="D57" s="170">
        <v>12</v>
      </c>
      <c r="E57" s="183">
        <v>50</v>
      </c>
      <c r="F57" s="288">
        <f>C57*D57*E57</f>
        <v>0</v>
      </c>
      <c r="G57" s="299"/>
      <c r="H57" s="3"/>
    </row>
    <row r="58" spans="2:8" ht="16.5" thickBot="1">
      <c r="B58" s="3"/>
      <c r="C58" s="27"/>
      <c r="D58" s="3"/>
      <c r="E58" s="30" t="s">
        <v>91</v>
      </c>
      <c r="F58" s="222">
        <f>F57</f>
        <v>0</v>
      </c>
      <c r="G58" s="301">
        <f>G57</f>
        <v>0</v>
      </c>
      <c r="H58" s="3"/>
    </row>
    <row r="59" spans="2:8" ht="16.5" thickBot="1">
      <c r="B59" s="3"/>
      <c r="C59" s="3"/>
      <c r="D59" s="3"/>
      <c r="E59" s="3"/>
      <c r="F59" s="3"/>
      <c r="G59" s="3"/>
      <c r="H59" s="3"/>
    </row>
    <row r="60" spans="2:8" ht="16.5" thickBot="1">
      <c r="B60" s="13"/>
      <c r="C60" s="748" t="s">
        <v>576</v>
      </c>
      <c r="D60" s="757"/>
      <c r="E60" s="213">
        <f>G58</f>
        <v>0</v>
      </c>
      <c r="F60" s="3"/>
      <c r="G60" s="3"/>
      <c r="H60" s="3"/>
    </row>
    <row r="61" spans="2:8" ht="15.75">
      <c r="B61" s="13"/>
      <c r="C61" s="9"/>
      <c r="D61" s="9"/>
      <c r="E61" s="300"/>
      <c r="F61" s="3"/>
      <c r="G61" s="3"/>
      <c r="H61" s="3"/>
    </row>
    <row r="62" spans="2:8" ht="15.75">
      <c r="B62" s="3"/>
      <c r="C62" s="3"/>
      <c r="D62" s="3"/>
      <c r="E62" s="3"/>
      <c r="F62" s="3"/>
      <c r="G62" s="3"/>
      <c r="H62" s="3"/>
    </row>
    <row r="63" spans="2:7" ht="15.75">
      <c r="B63" s="3" t="s">
        <v>557</v>
      </c>
      <c r="C63" s="411"/>
      <c r="D63" s="411"/>
      <c r="E63" s="411"/>
      <c r="F63" s="411"/>
      <c r="G63" s="411"/>
    </row>
    <row r="64" spans="2:7" ht="15.75">
      <c r="B64" s="3"/>
      <c r="C64" s="411"/>
      <c r="D64" s="411"/>
      <c r="E64" s="411"/>
      <c r="F64" s="411"/>
      <c r="G64" s="411"/>
    </row>
    <row r="65" spans="2:7" ht="15.75">
      <c r="B65" s="3"/>
      <c r="C65" s="411"/>
      <c r="D65" s="411"/>
      <c r="E65" s="411"/>
      <c r="F65" s="411"/>
      <c r="G65" s="411"/>
    </row>
    <row r="66" spans="2:7" ht="15.75">
      <c r="B66" s="3" t="s">
        <v>558</v>
      </c>
      <c r="C66" s="434"/>
      <c r="D66" s="434"/>
      <c r="E66" s="434"/>
      <c r="F66" s="434"/>
      <c r="G66" s="434"/>
    </row>
    <row r="67" spans="2:8" ht="15.75">
      <c r="B67" s="3"/>
      <c r="C67" s="3"/>
      <c r="D67" s="3"/>
      <c r="E67" s="3"/>
      <c r="F67" s="3"/>
      <c r="G67" s="3"/>
      <c r="H67" s="3"/>
    </row>
    <row r="68" spans="2:8" ht="15.75">
      <c r="B68" s="3"/>
      <c r="C68" s="3"/>
      <c r="D68" s="3"/>
      <c r="E68" s="3"/>
      <c r="F68" s="3"/>
      <c r="G68" s="3"/>
      <c r="H68" s="3"/>
    </row>
    <row r="69" spans="2:8" ht="15.75">
      <c r="B69" s="3"/>
      <c r="C69" s="3"/>
      <c r="D69" s="3"/>
      <c r="E69" s="3"/>
      <c r="F69" s="3"/>
      <c r="G69" s="3"/>
      <c r="H69" s="3"/>
    </row>
  </sheetData>
  <sheetProtection/>
  <mergeCells count="12">
    <mergeCell ref="F1:I1"/>
    <mergeCell ref="B1:E1"/>
    <mergeCell ref="B48:G48"/>
    <mergeCell ref="C14:D14"/>
    <mergeCell ref="C60:D60"/>
    <mergeCell ref="C45:D45"/>
    <mergeCell ref="C28:D28"/>
    <mergeCell ref="B31:H31"/>
    <mergeCell ref="B17:H17"/>
    <mergeCell ref="B3:H3"/>
    <mergeCell ref="B12:G12"/>
    <mergeCell ref="B5:H5"/>
  </mergeCells>
  <printOptions/>
  <pageMargins left="0.74" right="0.1968503937007874" top="0.1968503937007874" bottom="0.1968503937007874" header="0.5118110236220472" footer="0.5118110236220472"/>
  <pageSetup horizontalDpi="600" verticalDpi="600" orientation="portrait" paperSize="9" scale="57" r:id="rId1"/>
  <ignoredErrors>
    <ignoredError sqref="H2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L32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2.625" style="0" customWidth="1"/>
    <col min="2" max="2" width="4.75390625" style="0" customWidth="1"/>
    <col min="3" max="3" width="37.25390625" style="0" customWidth="1"/>
    <col min="4" max="4" width="13.25390625" style="0" customWidth="1"/>
    <col min="5" max="5" width="17.125" style="0" customWidth="1"/>
    <col min="6" max="6" width="17.625" style="0" customWidth="1"/>
    <col min="7" max="7" width="17.125" style="0" customWidth="1"/>
    <col min="8" max="8" width="14.875" style="0" customWidth="1"/>
    <col min="9" max="9" width="15.25390625" style="0" customWidth="1"/>
    <col min="10" max="10" width="9.125" style="0" hidden="1" customWidth="1"/>
  </cols>
  <sheetData>
    <row r="1" spans="2:10" ht="74.25" customHeight="1">
      <c r="B1" s="759"/>
      <c r="C1" s="759"/>
      <c r="D1" s="759"/>
      <c r="E1" s="759"/>
      <c r="G1" s="759" t="s">
        <v>577</v>
      </c>
      <c r="H1" s="759"/>
      <c r="I1" s="759"/>
      <c r="J1" s="759"/>
    </row>
    <row r="2" ht="18.75" customHeight="1"/>
    <row r="3" spans="2:11" ht="15.75">
      <c r="B3" s="748" t="s">
        <v>578</v>
      </c>
      <c r="C3" s="748"/>
      <c r="D3" s="748"/>
      <c r="E3" s="748"/>
      <c r="F3" s="748"/>
      <c r="G3" s="748"/>
      <c r="H3" s="748"/>
      <c r="I3" s="748"/>
      <c r="J3" s="3"/>
      <c r="K3" s="3"/>
    </row>
    <row r="4" spans="2:11" ht="15.7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.75">
      <c r="B5" s="748" t="s">
        <v>579</v>
      </c>
      <c r="C5" s="748"/>
      <c r="D5" s="748"/>
      <c r="E5" s="748"/>
      <c r="F5" s="748"/>
      <c r="G5" s="748"/>
      <c r="H5" s="748"/>
      <c r="I5" s="748"/>
      <c r="J5" s="3"/>
      <c r="K5" s="3"/>
    </row>
    <row r="6" spans="2:11" ht="15.7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6.5" thickBo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.75">
      <c r="B8" s="764" t="s">
        <v>580</v>
      </c>
      <c r="C8" s="764" t="s">
        <v>84</v>
      </c>
      <c r="D8" s="762" t="s">
        <v>581</v>
      </c>
      <c r="E8" s="766" t="s">
        <v>582</v>
      </c>
      <c r="F8" s="766" t="s">
        <v>583</v>
      </c>
      <c r="G8" s="760" t="s">
        <v>584</v>
      </c>
      <c r="H8" s="762" t="s">
        <v>166</v>
      </c>
      <c r="I8" s="760" t="s">
        <v>167</v>
      </c>
      <c r="J8" s="3"/>
      <c r="K8" s="3"/>
    </row>
    <row r="9" spans="2:11" ht="18.75" customHeight="1" thickBot="1">
      <c r="B9" s="765"/>
      <c r="C9" s="765"/>
      <c r="D9" s="763"/>
      <c r="E9" s="767"/>
      <c r="F9" s="767"/>
      <c r="G9" s="761"/>
      <c r="H9" s="763"/>
      <c r="I9" s="761"/>
      <c r="J9" s="3"/>
      <c r="K9" s="3"/>
    </row>
    <row r="10" spans="2:11" ht="16.5" thickBot="1">
      <c r="B10" s="96">
        <v>1</v>
      </c>
      <c r="C10" s="21">
        <v>2</v>
      </c>
      <c r="D10" s="24">
        <v>3</v>
      </c>
      <c r="E10" s="10">
        <v>4</v>
      </c>
      <c r="F10" s="10">
        <v>5</v>
      </c>
      <c r="G10" s="31">
        <v>6</v>
      </c>
      <c r="H10" s="139">
        <v>7</v>
      </c>
      <c r="I10" s="18">
        <v>8</v>
      </c>
      <c r="J10" s="3"/>
      <c r="K10" s="3"/>
    </row>
    <row r="11" spans="2:11" ht="24" customHeight="1">
      <c r="B11" s="100">
        <v>1</v>
      </c>
      <c r="C11" s="296" t="s">
        <v>125</v>
      </c>
      <c r="D11" s="103" t="s">
        <v>92</v>
      </c>
      <c r="E11" s="282">
        <v>2</v>
      </c>
      <c r="F11" s="282">
        <v>12</v>
      </c>
      <c r="G11" s="283">
        <f>252*1.1</f>
        <v>277.20000000000005</v>
      </c>
      <c r="H11" s="148">
        <f>E11*F11*G11</f>
        <v>6652.800000000001</v>
      </c>
      <c r="I11" s="198">
        <v>6100</v>
      </c>
      <c r="J11" s="3"/>
      <c r="K11" s="3"/>
    </row>
    <row r="12" spans="2:11" ht="32.25" customHeight="1">
      <c r="B12" s="106">
        <v>2</v>
      </c>
      <c r="C12" s="352" t="s">
        <v>585</v>
      </c>
      <c r="D12" s="446" t="s">
        <v>86</v>
      </c>
      <c r="E12" s="126">
        <v>6000</v>
      </c>
      <c r="F12" s="126"/>
      <c r="G12" s="439">
        <f>0.46*1.1</f>
        <v>0.5060000000000001</v>
      </c>
      <c r="H12" s="119">
        <f>E12*G12</f>
        <v>3036.000000000001</v>
      </c>
      <c r="I12" s="146">
        <v>3000</v>
      </c>
      <c r="J12" s="3"/>
      <c r="K12" s="3"/>
    </row>
    <row r="13" spans="2:11" ht="30" customHeight="1">
      <c r="B13" s="99">
        <v>3</v>
      </c>
      <c r="C13" s="353" t="s">
        <v>586</v>
      </c>
      <c r="D13" s="446" t="s">
        <v>86</v>
      </c>
      <c r="E13" s="126">
        <v>0</v>
      </c>
      <c r="F13" s="126"/>
      <c r="G13" s="439">
        <f>3*1.1</f>
        <v>3.3000000000000003</v>
      </c>
      <c r="H13" s="119">
        <f>E13*G13</f>
        <v>0</v>
      </c>
      <c r="I13" s="146"/>
      <c r="J13" s="3"/>
      <c r="K13" s="3"/>
    </row>
    <row r="14" spans="2:11" ht="21.75" customHeight="1">
      <c r="B14" s="101">
        <v>4</v>
      </c>
      <c r="C14" s="342" t="s">
        <v>102</v>
      </c>
      <c r="D14" s="104" t="s">
        <v>93</v>
      </c>
      <c r="E14" s="284"/>
      <c r="F14" s="284"/>
      <c r="G14" s="285"/>
      <c r="H14" s="119">
        <f>E14*F14*G14</f>
        <v>0</v>
      </c>
      <c r="I14" s="74"/>
      <c r="J14" s="3"/>
      <c r="K14" s="3"/>
    </row>
    <row r="15" spans="2:11" ht="21" customHeight="1">
      <c r="B15" s="101">
        <v>5</v>
      </c>
      <c r="C15" s="342" t="s">
        <v>126</v>
      </c>
      <c r="D15" s="104"/>
      <c r="E15" s="284"/>
      <c r="F15" s="284"/>
      <c r="G15" s="285"/>
      <c r="H15" s="119">
        <f>E15*F15*G15</f>
        <v>0</v>
      </c>
      <c r="I15" s="74"/>
      <c r="J15" s="3"/>
      <c r="K15" s="3"/>
    </row>
    <row r="16" spans="2:11" ht="21.75" customHeight="1">
      <c r="B16" s="101">
        <v>6</v>
      </c>
      <c r="C16" s="342" t="s">
        <v>242</v>
      </c>
      <c r="D16" s="104" t="s">
        <v>170</v>
      </c>
      <c r="E16" s="284">
        <v>2</v>
      </c>
      <c r="F16" s="284">
        <v>12</v>
      </c>
      <c r="G16" s="285">
        <f>600*1.1</f>
        <v>660</v>
      </c>
      <c r="H16" s="119">
        <f>E16*F16*G16</f>
        <v>15840</v>
      </c>
      <c r="I16" s="74"/>
      <c r="J16" s="3"/>
      <c r="K16" s="3"/>
    </row>
    <row r="17" spans="2:11" ht="25.5" customHeight="1" thickBot="1">
      <c r="B17" s="102">
        <v>7</v>
      </c>
      <c r="C17" s="462" t="s">
        <v>96</v>
      </c>
      <c r="D17" s="105"/>
      <c r="E17" s="75">
        <v>2</v>
      </c>
      <c r="F17" s="75">
        <v>12</v>
      </c>
      <c r="G17" s="154">
        <f>198*1.1</f>
        <v>217.8</v>
      </c>
      <c r="H17" s="201">
        <f>E17*F17*G17</f>
        <v>5227.200000000001</v>
      </c>
      <c r="I17" s="132">
        <v>3900</v>
      </c>
      <c r="J17" s="3"/>
      <c r="K17" s="3"/>
    </row>
    <row r="18" spans="2:12" ht="16.5" thickBot="1">
      <c r="B18" s="3"/>
      <c r="C18" s="3"/>
      <c r="D18" s="3"/>
      <c r="E18" s="34"/>
      <c r="F18" s="34"/>
      <c r="G18" s="30" t="s">
        <v>91</v>
      </c>
      <c r="H18" s="222">
        <f>ROUND(SUM(H11:H17),0)</f>
        <v>30756</v>
      </c>
      <c r="I18" s="223">
        <f>SUM(I11:I17)</f>
        <v>13000</v>
      </c>
      <c r="J18" s="3"/>
      <c r="K18" s="3"/>
      <c r="L18" s="7"/>
    </row>
    <row r="19" spans="2:11" ht="16.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6.5" thickBot="1">
      <c r="B20" s="13"/>
      <c r="C20" s="9" t="s">
        <v>587</v>
      </c>
      <c r="D20" s="140">
        <f>I18</f>
        <v>13000</v>
      </c>
      <c r="E20" s="6"/>
      <c r="F20" s="6"/>
      <c r="G20" s="3"/>
      <c r="H20" s="3"/>
      <c r="I20" s="3"/>
      <c r="J20" s="3"/>
      <c r="K20" s="3"/>
    </row>
    <row r="21" spans="2:11" ht="15.7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.7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7" ht="15.75">
      <c r="A24" s="3"/>
      <c r="B24" s="3" t="s">
        <v>557</v>
      </c>
      <c r="C24" s="411"/>
      <c r="D24" s="411"/>
      <c r="E24" s="411"/>
      <c r="F24" s="411"/>
      <c r="G24" s="411"/>
    </row>
    <row r="25" spans="1:7" ht="15.75">
      <c r="A25" s="3"/>
      <c r="B25" s="3"/>
      <c r="C25" s="411"/>
      <c r="D25" s="411"/>
      <c r="E25" s="411"/>
      <c r="F25" s="411"/>
      <c r="G25" s="411"/>
    </row>
    <row r="26" spans="1:7" ht="15.75">
      <c r="A26" s="3"/>
      <c r="B26" s="3"/>
      <c r="C26" s="411"/>
      <c r="D26" s="411"/>
      <c r="E26" s="411"/>
      <c r="F26" s="411"/>
      <c r="G26" s="411"/>
    </row>
    <row r="27" spans="1:7" ht="15.75">
      <c r="A27" s="3"/>
      <c r="B27" s="3" t="s">
        <v>558</v>
      </c>
      <c r="C27" s="434"/>
      <c r="D27" s="434"/>
      <c r="E27" s="434"/>
      <c r="F27" s="434"/>
      <c r="G27" s="434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2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t="s">
        <v>170</v>
      </c>
    </row>
  </sheetData>
  <sheetProtection/>
  <mergeCells count="12">
    <mergeCell ref="F8:F9"/>
    <mergeCell ref="B1:E1"/>
    <mergeCell ref="G8:G9"/>
    <mergeCell ref="H8:H9"/>
    <mergeCell ref="I8:I9"/>
    <mergeCell ref="B5:I5"/>
    <mergeCell ref="G1:J1"/>
    <mergeCell ref="B3:I3"/>
    <mergeCell ref="B8:B9"/>
    <mergeCell ref="C8:C9"/>
    <mergeCell ref="D8:D9"/>
    <mergeCell ref="E8:E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1" r:id="rId1"/>
  <ignoredErrors>
    <ignoredError sqref="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</dc:creator>
  <cp:keywords/>
  <dc:description/>
  <cp:lastModifiedBy>Владелец</cp:lastModifiedBy>
  <cp:lastPrinted>2021-12-21T13:05:29Z</cp:lastPrinted>
  <dcterms:created xsi:type="dcterms:W3CDTF">2016-11-01T10:44:45Z</dcterms:created>
  <dcterms:modified xsi:type="dcterms:W3CDTF">2022-06-17T10:11:09Z</dcterms:modified>
  <cp:category/>
  <cp:version/>
  <cp:contentType/>
  <cp:contentStatus/>
</cp:coreProperties>
</file>